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7635" windowHeight="9750"/>
  </bookViews>
  <sheets>
    <sheet name="General" sheetId="1" r:id="rId1"/>
    <sheet name="Freshman" sheetId="2" r:id="rId2"/>
  </sheets>
  <calcPr calcId="125725"/>
</workbook>
</file>

<file path=xl/calcChain.xml><?xml version="1.0" encoding="utf-8"?>
<calcChain xmlns="http://schemas.openxmlformats.org/spreadsheetml/2006/main">
  <c r="U3" i="2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2"/>
  <c r="T61" i="1"/>
  <c r="S61" s="1"/>
  <c r="T69"/>
  <c r="S69" s="1"/>
  <c r="T60"/>
  <c r="S60" s="1"/>
  <c r="T101"/>
  <c r="S101" s="1"/>
  <c r="T21"/>
  <c r="S21" s="1"/>
  <c r="T43"/>
  <c r="S43" s="1"/>
  <c r="T30"/>
  <c r="S30" s="1"/>
  <c r="T46"/>
  <c r="S46" s="1"/>
  <c r="T93"/>
  <c r="S93" s="1"/>
  <c r="T83"/>
  <c r="S83" s="1"/>
  <c r="T79"/>
  <c r="S79" s="1"/>
  <c r="T52"/>
  <c r="S52" s="1"/>
  <c r="T44"/>
  <c r="S44" s="1"/>
  <c r="T100"/>
  <c r="S100" s="1"/>
  <c r="T95"/>
  <c r="S95" s="1"/>
  <c r="T67"/>
  <c r="S67" s="1"/>
  <c r="T87"/>
  <c r="S87" s="1"/>
  <c r="T84"/>
  <c r="S84" s="1"/>
  <c r="T62"/>
  <c r="S62" s="1"/>
  <c r="T66"/>
  <c r="S66" s="1"/>
  <c r="T25"/>
  <c r="S25" s="1"/>
  <c r="T77"/>
  <c r="S77" s="1"/>
  <c r="T73"/>
  <c r="S73" s="1"/>
  <c r="T85"/>
  <c r="S85" s="1"/>
  <c r="T99"/>
  <c r="S99" s="1"/>
  <c r="T98"/>
  <c r="S98" s="1"/>
  <c r="T90"/>
  <c r="S90" s="1"/>
  <c r="T63"/>
  <c r="S63" s="1"/>
  <c r="T58"/>
  <c r="S58" s="1"/>
  <c r="T29"/>
  <c r="S29" s="1"/>
  <c r="T19"/>
  <c r="S19" s="1"/>
  <c r="T27"/>
  <c r="S27" s="1"/>
  <c r="T41"/>
  <c r="S41" s="1"/>
  <c r="T33"/>
  <c r="S33" s="1"/>
  <c r="T31"/>
  <c r="S31" s="1"/>
  <c r="T50"/>
  <c r="S50" s="1"/>
  <c r="T8"/>
  <c r="S8" s="1"/>
  <c r="T40"/>
  <c r="S40" s="1"/>
  <c r="T14"/>
  <c r="S14" s="1"/>
  <c r="T94"/>
  <c r="S94" s="1"/>
  <c r="T54"/>
  <c r="S54" s="1"/>
  <c r="T45"/>
  <c r="S45" s="1"/>
  <c r="T96"/>
  <c r="S96" s="1"/>
  <c r="T59"/>
  <c r="S59" s="1"/>
  <c r="T88"/>
  <c r="S88" s="1"/>
  <c r="T39"/>
  <c r="S39" s="1"/>
  <c r="T68"/>
  <c r="S68" s="1"/>
  <c r="T51"/>
  <c r="S51" s="1"/>
  <c r="T64"/>
  <c r="S64" s="1"/>
  <c r="T7"/>
  <c r="S7" s="1"/>
  <c r="T53"/>
  <c r="S53" s="1"/>
  <c r="T92"/>
  <c r="S92" s="1"/>
  <c r="T47"/>
  <c r="S47" s="1"/>
  <c r="T49"/>
  <c r="S49" s="1"/>
  <c r="T91"/>
  <c r="S91" s="1"/>
  <c r="T75"/>
  <c r="S75" s="1"/>
  <c r="T56"/>
  <c r="S56" s="1"/>
  <c r="T74"/>
  <c r="S74" s="1"/>
  <c r="T82"/>
  <c r="S82" s="1"/>
  <c r="T22"/>
  <c r="S22" s="1"/>
  <c r="T12"/>
  <c r="S12" s="1"/>
  <c r="T48"/>
  <c r="S48" s="1"/>
  <c r="T65"/>
  <c r="S65" s="1"/>
  <c r="T20"/>
  <c r="S20" s="1"/>
  <c r="T72"/>
  <c r="S72" s="1"/>
  <c r="T86"/>
  <c r="S86" s="1"/>
  <c r="T28"/>
  <c r="S28" s="1"/>
  <c r="T36"/>
  <c r="S36" s="1"/>
  <c r="T16"/>
  <c r="S16" s="1"/>
  <c r="T26"/>
  <c r="S26" s="1"/>
  <c r="T42"/>
  <c r="S42" s="1"/>
  <c r="T57"/>
  <c r="S57" s="1"/>
  <c r="T78"/>
  <c r="S78" s="1"/>
  <c r="T71"/>
  <c r="S71" s="1"/>
  <c r="T55"/>
  <c r="S55" s="1"/>
  <c r="T70"/>
  <c r="S70" s="1"/>
  <c r="T80"/>
  <c r="S80" s="1"/>
  <c r="T97"/>
  <c r="S97" s="1"/>
  <c r="T38"/>
  <c r="S38" s="1"/>
  <c r="T81"/>
  <c r="S81" s="1"/>
  <c r="T89"/>
  <c r="S89" s="1"/>
  <c r="T34"/>
  <c r="S34" s="1"/>
  <c r="T76"/>
  <c r="S76" s="1"/>
  <c r="T15"/>
  <c r="S15" s="1"/>
  <c r="T13"/>
  <c r="S13" s="1"/>
  <c r="T37"/>
  <c r="S37" s="1"/>
  <c r="T17"/>
  <c r="S17" s="1"/>
  <c r="T4"/>
  <c r="S4" s="1"/>
  <c r="T2"/>
  <c r="S2" s="1"/>
  <c r="T6"/>
  <c r="S6" s="1"/>
  <c r="T10"/>
  <c r="S10" s="1"/>
  <c r="T24"/>
  <c r="S24" s="1"/>
  <c r="T18"/>
  <c r="S18" s="1"/>
  <c r="T9"/>
  <c r="S9" s="1"/>
  <c r="T32"/>
  <c r="S32" s="1"/>
  <c r="T35"/>
  <c r="S35" s="1"/>
  <c r="T5"/>
  <c r="S5" s="1"/>
  <c r="T3"/>
  <c r="S3" s="1"/>
  <c r="T23"/>
  <c r="S23" s="1"/>
  <c r="T11"/>
  <c r="S11" s="1"/>
  <c r="T2" i="2"/>
  <c r="S2" s="1"/>
  <c r="T13"/>
  <c r="S13" s="1"/>
  <c r="T4"/>
  <c r="S4" s="1"/>
  <c r="T19"/>
  <c r="S19" s="1"/>
  <c r="T28"/>
  <c r="S28" s="1"/>
  <c r="T40"/>
  <c r="S40" s="1"/>
  <c r="T18"/>
  <c r="S18" s="1"/>
  <c r="T16"/>
  <c r="S16" s="1"/>
  <c r="T9"/>
  <c r="S9" s="1"/>
  <c r="T20"/>
  <c r="S20" s="1"/>
  <c r="T29"/>
  <c r="S29" s="1"/>
  <c r="T5"/>
  <c r="S5" s="1"/>
  <c r="T22"/>
  <c r="S22" s="1"/>
  <c r="T10"/>
  <c r="S10" s="1"/>
  <c r="T21"/>
  <c r="S21" s="1"/>
  <c r="T31"/>
  <c r="S31" s="1"/>
  <c r="T6"/>
  <c r="S6" s="1"/>
  <c r="T7"/>
  <c r="S7" s="1"/>
  <c r="T35"/>
  <c r="S35" s="1"/>
  <c r="T48"/>
  <c r="S48" s="1"/>
  <c r="T57"/>
  <c r="S57" s="1"/>
  <c r="T12"/>
  <c r="S12" s="1"/>
  <c r="T17"/>
  <c r="S17" s="1"/>
  <c r="T8"/>
  <c r="S8" s="1"/>
  <c r="T41"/>
  <c r="S41" s="1"/>
  <c r="T45"/>
  <c r="S45" s="1"/>
  <c r="T3"/>
  <c r="S3" s="1"/>
  <c r="T26"/>
  <c r="S26" s="1"/>
  <c r="T30"/>
  <c r="S30" s="1"/>
  <c r="T63"/>
  <c r="S63" s="1"/>
  <c r="T49"/>
  <c r="S49" s="1"/>
  <c r="T15"/>
  <c r="S15" s="1"/>
  <c r="T71"/>
  <c r="S71" s="1"/>
  <c r="T55"/>
  <c r="S55" s="1"/>
  <c r="T27"/>
  <c r="S27" s="1"/>
  <c r="T37"/>
  <c r="S37" s="1"/>
  <c r="T38"/>
  <c r="S38" s="1"/>
  <c r="T24"/>
  <c r="S24" s="1"/>
  <c r="T77"/>
  <c r="S77" s="1"/>
  <c r="T50"/>
  <c r="S50" s="1"/>
  <c r="T68"/>
  <c r="S68" s="1"/>
  <c r="T34"/>
  <c r="S34" s="1"/>
  <c r="T11"/>
  <c r="S11" s="1"/>
  <c r="T42"/>
  <c r="S42" s="1"/>
  <c r="T43"/>
  <c r="S43" s="1"/>
  <c r="T47"/>
  <c r="S47" s="1"/>
  <c r="T70"/>
  <c r="S70" s="1"/>
  <c r="T54"/>
  <c r="S54" s="1"/>
  <c r="T32"/>
  <c r="S32" s="1"/>
  <c r="T23"/>
  <c r="S23" s="1"/>
  <c r="T56"/>
  <c r="S56" s="1"/>
  <c r="T36"/>
  <c r="S36" s="1"/>
  <c r="T73"/>
  <c r="S73" s="1"/>
  <c r="T65"/>
  <c r="S65" s="1"/>
  <c r="T53"/>
  <c r="S53" s="1"/>
  <c r="T66"/>
  <c r="S66" s="1"/>
  <c r="T69"/>
  <c r="S69" s="1"/>
  <c r="T67"/>
  <c r="S67" s="1"/>
  <c r="T75"/>
  <c r="S75" s="1"/>
  <c r="T62"/>
  <c r="S62" s="1"/>
  <c r="T14"/>
  <c r="S14" s="1"/>
  <c r="T72"/>
  <c r="S72" s="1"/>
  <c r="T81"/>
  <c r="S81" s="1"/>
  <c r="T74"/>
  <c r="S74" s="1"/>
  <c r="T88"/>
  <c r="S88" s="1"/>
  <c r="T61"/>
  <c r="S61" s="1"/>
  <c r="T98"/>
  <c r="S98" s="1"/>
  <c r="T99"/>
  <c r="S99" s="1"/>
  <c r="T96"/>
  <c r="S96" s="1"/>
  <c r="T85"/>
  <c r="S85" s="1"/>
  <c r="T86"/>
  <c r="S86" s="1"/>
  <c r="T95"/>
  <c r="S95" s="1"/>
  <c r="T25"/>
  <c r="S25" s="1"/>
  <c r="T80"/>
  <c r="T83"/>
  <c r="T84"/>
  <c r="T87"/>
  <c r="T91"/>
  <c r="T94"/>
  <c r="T82"/>
  <c r="T100"/>
  <c r="T79"/>
  <c r="T89"/>
  <c r="T90"/>
  <c r="T92"/>
  <c r="T93"/>
  <c r="T101"/>
  <c r="T97"/>
  <c r="T33"/>
  <c r="T44"/>
  <c r="T51"/>
  <c r="T52"/>
  <c r="T58"/>
  <c r="T39"/>
  <c r="T59"/>
  <c r="T60"/>
  <c r="T64"/>
  <c r="T46"/>
  <c r="T76"/>
  <c r="T78"/>
  <c r="Q3"/>
  <c r="R3"/>
  <c r="Q4"/>
  <c r="R4"/>
  <c r="Q5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S33"/>
  <c r="Q34"/>
  <c r="R34"/>
  <c r="Q35"/>
  <c r="R35"/>
  <c r="Q36"/>
  <c r="R36"/>
  <c r="Q37"/>
  <c r="R37"/>
  <c r="Q38"/>
  <c r="R38"/>
  <c r="Q39"/>
  <c r="R39"/>
  <c r="S39"/>
  <c r="Q40"/>
  <c r="R40"/>
  <c r="Q41"/>
  <c r="R41"/>
  <c r="Q42"/>
  <c r="R42"/>
  <c r="Q43"/>
  <c r="R43"/>
  <c r="Q44"/>
  <c r="R44"/>
  <c r="S44"/>
  <c r="Q45"/>
  <c r="R45"/>
  <c r="Q46"/>
  <c r="R46"/>
  <c r="S46"/>
  <c r="Q47"/>
  <c r="R47"/>
  <c r="Q48"/>
  <c r="R48"/>
  <c r="Q49"/>
  <c r="R49"/>
  <c r="Q50"/>
  <c r="R50"/>
  <c r="Q51"/>
  <c r="R51"/>
  <c r="S51"/>
  <c r="Q52"/>
  <c r="R52"/>
  <c r="S52"/>
  <c r="Q53"/>
  <c r="R53"/>
  <c r="Q54"/>
  <c r="R54"/>
  <c r="Q55"/>
  <c r="R55"/>
  <c r="Q56"/>
  <c r="R56"/>
  <c r="Q57"/>
  <c r="R57"/>
  <c r="Q58"/>
  <c r="R58"/>
  <c r="S58"/>
  <c r="Q59"/>
  <c r="R59"/>
  <c r="S59"/>
  <c r="Q60"/>
  <c r="R60"/>
  <c r="S60"/>
  <c r="Q61"/>
  <c r="R61"/>
  <c r="Q62"/>
  <c r="R62"/>
  <c r="Q63"/>
  <c r="R63"/>
  <c r="Q64"/>
  <c r="R64"/>
  <c r="S64"/>
  <c r="Q65"/>
  <c r="R65"/>
  <c r="Q66"/>
  <c r="R66"/>
  <c r="Q67"/>
  <c r="R67"/>
  <c r="Q68"/>
  <c r="R68"/>
  <c r="Q69"/>
  <c r="R69"/>
  <c r="Q70"/>
  <c r="R70"/>
  <c r="Q71"/>
  <c r="R71"/>
  <c r="Q72"/>
  <c r="R72"/>
  <c r="Q73"/>
  <c r="R73"/>
  <c r="Q74"/>
  <c r="R74"/>
  <c r="Q75"/>
  <c r="R75"/>
  <c r="Q76"/>
  <c r="R76"/>
  <c r="S76"/>
  <c r="Q77"/>
  <c r="R77"/>
  <c r="Q78"/>
  <c r="R78"/>
  <c r="S78"/>
  <c r="Q79"/>
  <c r="R79"/>
  <c r="S79"/>
  <c r="Q80"/>
  <c r="R80"/>
  <c r="S80"/>
  <c r="Q81"/>
  <c r="R81"/>
  <c r="Q82"/>
  <c r="R82"/>
  <c r="S82"/>
  <c r="Q83"/>
  <c r="R83"/>
  <c r="S83"/>
  <c r="Q84"/>
  <c r="R84"/>
  <c r="S84"/>
  <c r="Q85"/>
  <c r="R85"/>
  <c r="Q86"/>
  <c r="R86"/>
  <c r="Q87"/>
  <c r="R87"/>
  <c r="S87"/>
  <c r="Q88"/>
  <c r="R88"/>
  <c r="Q89"/>
  <c r="R89"/>
  <c r="S89"/>
  <c r="Q90"/>
  <c r="R90"/>
  <c r="S90"/>
  <c r="Q91"/>
  <c r="R91"/>
  <c r="S91"/>
  <c r="Q92"/>
  <c r="R92"/>
  <c r="S92"/>
  <c r="Q93"/>
  <c r="R93"/>
  <c r="S93"/>
  <c r="Q94"/>
  <c r="R94"/>
  <c r="S94"/>
  <c r="Q95"/>
  <c r="R95"/>
  <c r="Q96"/>
  <c r="R96"/>
  <c r="Q97"/>
  <c r="R97"/>
  <c r="S97"/>
  <c r="Q98"/>
  <c r="R98"/>
  <c r="Q99"/>
  <c r="R99"/>
  <c r="Q100"/>
  <c r="R100"/>
  <c r="S100"/>
  <c r="Q101"/>
  <c r="R101"/>
  <c r="S101"/>
  <c r="R2"/>
  <c r="Q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2"/>
  <c r="O17"/>
  <c r="O64"/>
  <c r="R3" i="1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2"/>
  <c r="O37"/>
  <c r="O40"/>
  <c r="O44"/>
  <c r="O45"/>
  <c r="O52"/>
  <c r="O54"/>
  <c r="O56"/>
</calcChain>
</file>

<file path=xl/sharedStrings.xml><?xml version="1.0" encoding="utf-8"?>
<sst xmlns="http://schemas.openxmlformats.org/spreadsheetml/2006/main" count="872" uniqueCount="511">
  <si>
    <t>Rank</t>
  </si>
  <si>
    <t>Name</t>
  </si>
  <si>
    <t>YOB</t>
  </si>
  <si>
    <t>Sire</t>
  </si>
  <si>
    <t>Location</t>
  </si>
  <si>
    <t>Stud Fee</t>
  </si>
  <si>
    <t>Crops</t>
  </si>
  <si>
    <t>Strs</t>
  </si>
  <si>
    <t>Wnrs</t>
  </si>
  <si>
    <t>Rpt Wnrs</t>
  </si>
  <si>
    <t>SWs</t>
  </si>
  <si>
    <t>Leading Earner</t>
  </si>
  <si>
    <t>Progeny Earnings</t>
  </si>
  <si>
    <t>Giant's Causeway</t>
  </si>
  <si>
    <t>Storm Cat</t>
  </si>
  <si>
    <t>Ky.</t>
  </si>
  <si>
    <t>Eskendereya</t>
  </si>
  <si>
    <t>Fusaichi Pegasus</t>
  </si>
  <si>
    <t>Mr. Prospector</t>
  </si>
  <si>
    <t>Malibu Moon</t>
  </si>
  <si>
    <t>A.P. Indy</t>
  </si>
  <si>
    <t>Life At Ten</t>
  </si>
  <si>
    <t>Maria's Mon</t>
  </si>
  <si>
    <t>Wavering Monarch</t>
  </si>
  <si>
    <t>Dead</t>
  </si>
  <si>
    <t xml:space="preserve"> </t>
  </si>
  <si>
    <t>Super Saver</t>
  </si>
  <si>
    <t>Distorted Humor</t>
  </si>
  <si>
    <t>Forty Niner</t>
  </si>
  <si>
    <t>Drosselmeyer</t>
  </si>
  <si>
    <t>Unbridled's Song</t>
  </si>
  <si>
    <t>Unbridled</t>
  </si>
  <si>
    <t>La Verita</t>
  </si>
  <si>
    <t>Elusive Quality</t>
  </si>
  <si>
    <t>Gone West</t>
  </si>
  <si>
    <t>Quality Road</t>
  </si>
  <si>
    <t>Smart Strike</t>
  </si>
  <si>
    <t>Lookin At Lucky</t>
  </si>
  <si>
    <t>Tale of the Cat</t>
  </si>
  <si>
    <t>Gio Ponti</t>
  </si>
  <si>
    <t>More Than Ready</t>
  </si>
  <si>
    <t>Southern Halo</t>
  </si>
  <si>
    <t>Tapit</t>
  </si>
  <si>
    <t>Pulpit</t>
  </si>
  <si>
    <t>Concord Point</t>
  </si>
  <si>
    <t>Medaglia d'Oro</t>
  </si>
  <si>
    <t>El Prado (IRE)</t>
  </si>
  <si>
    <t>Rachel Alexandra</t>
  </si>
  <si>
    <t>Speightstown</t>
  </si>
  <si>
    <t>Do Slice</t>
  </si>
  <si>
    <t>Mineshaft</t>
  </si>
  <si>
    <t>Discreetly Mine</t>
  </si>
  <si>
    <t>Dynaformer</t>
  </si>
  <si>
    <t>Roberto</t>
  </si>
  <si>
    <t>Dynaslew</t>
  </si>
  <si>
    <t>Stormy Atlantic</t>
  </si>
  <si>
    <t>Get Stormy</t>
  </si>
  <si>
    <t>Northern Afleet</t>
  </si>
  <si>
    <t>Afleet</t>
  </si>
  <si>
    <t>Evening Jewel</t>
  </si>
  <si>
    <t>City Zip</t>
  </si>
  <si>
    <t>Carson City</t>
  </si>
  <si>
    <t>Workin for Hops</t>
  </si>
  <si>
    <t>Street Cry (IRE)</t>
  </si>
  <si>
    <t>Machiavellian</t>
  </si>
  <si>
    <t>Zenyatta</t>
  </si>
  <si>
    <t>Afleet Alex</t>
  </si>
  <si>
    <t>Afleet Express</t>
  </si>
  <si>
    <t>Candy Ride (ARG)</t>
  </si>
  <si>
    <t>Ride the Rails</t>
  </si>
  <si>
    <t>Sidney's Candy</t>
  </si>
  <si>
    <t>Broken Vow</t>
  </si>
  <si>
    <t>Interactif</t>
  </si>
  <si>
    <t>Grand Slam</t>
  </si>
  <si>
    <t>Grand Adventure</t>
  </si>
  <si>
    <t>Sadler's Wells</t>
  </si>
  <si>
    <t>Paddy O'Prado</t>
  </si>
  <si>
    <t>Awesome Again</t>
  </si>
  <si>
    <t>Deputy Minister</t>
  </si>
  <si>
    <t>Awesome Gem</t>
  </si>
  <si>
    <t>Stephen Got Even</t>
  </si>
  <si>
    <t>First Dude</t>
  </si>
  <si>
    <t>Tiznow</t>
  </si>
  <si>
    <t>Cee's Tizzy</t>
  </si>
  <si>
    <t>American Lion</t>
  </si>
  <si>
    <t>Langfuhr</t>
  </si>
  <si>
    <t>Danzig</t>
  </si>
  <si>
    <t>Artic Fern</t>
  </si>
  <si>
    <t>Seattle Slew</t>
  </si>
  <si>
    <t>Hotep</t>
  </si>
  <si>
    <t>Yes It's True</t>
  </si>
  <si>
    <t>Is It True</t>
  </si>
  <si>
    <t>Earth Sound</t>
  </si>
  <si>
    <t>Bernstein</t>
  </si>
  <si>
    <t>Signature Red</t>
  </si>
  <si>
    <t>Orientate</t>
  </si>
  <si>
    <t>Mt. Livermore</t>
  </si>
  <si>
    <t>A Shin Lead O</t>
  </si>
  <si>
    <t>Empire Maker</t>
  </si>
  <si>
    <t>Battle Plan</t>
  </si>
  <si>
    <t>Songandaprayer</t>
  </si>
  <si>
    <t>Rapport</t>
  </si>
  <si>
    <t>Indian Charlie</t>
  </si>
  <si>
    <t>In Excess (IRE)</t>
  </si>
  <si>
    <t>Conveyance</t>
  </si>
  <si>
    <t>Mutakddim</t>
  </si>
  <si>
    <t>Seeking the Gold</t>
  </si>
  <si>
    <t>Ice Box</t>
  </si>
  <si>
    <t>Forest Wildcat</t>
  </si>
  <si>
    <t>A Shin Forward</t>
  </si>
  <si>
    <t>El Corredor</t>
  </si>
  <si>
    <t>Mr. Greeley</t>
  </si>
  <si>
    <t>Not For Love</t>
  </si>
  <si>
    <t>Md.</t>
  </si>
  <si>
    <t>Together Indy</t>
  </si>
  <si>
    <t>Sky Mesa</t>
  </si>
  <si>
    <t>General Quarters</t>
  </si>
  <si>
    <t>Unusual Heat</t>
  </si>
  <si>
    <t>Nureyev</t>
  </si>
  <si>
    <t>Ca.</t>
  </si>
  <si>
    <t>Private</t>
  </si>
  <si>
    <t>The Usual Q. T.</t>
  </si>
  <si>
    <t>Smarty Jones</t>
  </si>
  <si>
    <t>Vindication</t>
  </si>
  <si>
    <t>Lemon Drop Kid</t>
  </si>
  <si>
    <t>Kingmambo</t>
  </si>
  <si>
    <t>Richard's Kid</t>
  </si>
  <si>
    <t>Cherokee Run</t>
  </si>
  <si>
    <t>Runaway Groom</t>
  </si>
  <si>
    <t>Pens</t>
  </si>
  <si>
    <t>Cafe Legend</t>
  </si>
  <si>
    <t>Harlan's Holiday</t>
  </si>
  <si>
    <t>Harlan</t>
  </si>
  <si>
    <t>Mendip</t>
  </si>
  <si>
    <t>Graeme Hall</t>
  </si>
  <si>
    <t>Dehere</t>
  </si>
  <si>
    <t>Fl.</t>
  </si>
  <si>
    <t>Duke of Mischief</t>
  </si>
  <si>
    <t>Posse</t>
  </si>
  <si>
    <t>Silver Deputy</t>
  </si>
  <si>
    <t>N.Y.</t>
  </si>
  <si>
    <t>Comedero</t>
  </si>
  <si>
    <t>Smoke Glacken</t>
  </si>
  <si>
    <t>Two Punch</t>
  </si>
  <si>
    <t>Persistently</t>
  </si>
  <si>
    <t>War Chant</t>
  </si>
  <si>
    <t>Dixie Union</t>
  </si>
  <si>
    <t>Dixieland Band</t>
  </si>
  <si>
    <t>Gone Astray</t>
  </si>
  <si>
    <t>E Dubai</t>
  </si>
  <si>
    <t>Freud</t>
  </si>
  <si>
    <t>Franny Freud</t>
  </si>
  <si>
    <t>Hennessy</t>
  </si>
  <si>
    <t>Successful Appeal</t>
  </si>
  <si>
    <t>Valid Appeal</t>
  </si>
  <si>
    <t>J P's Gusto</t>
  </si>
  <si>
    <t>Devil His Due</t>
  </si>
  <si>
    <t>Devil's Bag</t>
  </si>
  <si>
    <t>Frozen Angel</t>
  </si>
  <si>
    <t>Forestry</t>
  </si>
  <si>
    <t>A Shin F Danz</t>
  </si>
  <si>
    <t>Wildcat Heir</t>
  </si>
  <si>
    <t>Derwin's Star</t>
  </si>
  <si>
    <t>Stormin Fever</t>
  </si>
  <si>
    <t>A Little Warm</t>
  </si>
  <si>
    <t>Quiet American</t>
  </si>
  <si>
    <t>Fappiano</t>
  </si>
  <si>
    <t>Quiet Temper</t>
  </si>
  <si>
    <t>Campanologist</t>
  </si>
  <si>
    <t>Proud Citizen</t>
  </si>
  <si>
    <t>Keiai Proud</t>
  </si>
  <si>
    <t>Jump Start</t>
  </si>
  <si>
    <t>Pa.</t>
  </si>
  <si>
    <t>Rail Trip</t>
  </si>
  <si>
    <t>Rahy</t>
  </si>
  <si>
    <t>Blushing Groom (FR)</t>
  </si>
  <si>
    <t>Flying Apple</t>
  </si>
  <si>
    <t>Bold Executive</t>
  </si>
  <si>
    <t>Bold Ruckus</t>
  </si>
  <si>
    <t>On.</t>
  </si>
  <si>
    <t>Jacally</t>
  </si>
  <si>
    <t>Include</t>
  </si>
  <si>
    <t>Broad Brush</t>
  </si>
  <si>
    <t>Ruffled Feathers</t>
  </si>
  <si>
    <t>Repent</t>
  </si>
  <si>
    <t>Louis Quatorze</t>
  </si>
  <si>
    <t>Diva Delite</t>
  </si>
  <si>
    <t>A Shin My Top</t>
  </si>
  <si>
    <t>Cactus Ridge</t>
  </si>
  <si>
    <t>Hot Cha Cha</t>
  </si>
  <si>
    <t>Officer</t>
  </si>
  <si>
    <t>Bertrando</t>
  </si>
  <si>
    <t>Z Sun Sun</t>
  </si>
  <si>
    <t>Victory Tetsuni</t>
  </si>
  <si>
    <t>Lion Hearted</t>
  </si>
  <si>
    <t>Roaring Lion</t>
  </si>
  <si>
    <t>Five Star Day</t>
  </si>
  <si>
    <t>Star of New York</t>
  </si>
  <si>
    <t>Petionville</t>
  </si>
  <si>
    <t>Hour Glass</t>
  </si>
  <si>
    <t>Pollard's Vision</t>
  </si>
  <si>
    <t>Blind Luck</t>
  </si>
  <si>
    <t>Milwaukee Brew</t>
  </si>
  <si>
    <t>Wild Again</t>
  </si>
  <si>
    <t>Dr. Zic</t>
  </si>
  <si>
    <t>Roman Ruler</t>
  </si>
  <si>
    <t>Keiai Ruler</t>
  </si>
  <si>
    <t>Put It Back</t>
  </si>
  <si>
    <t>Honour and Glory</t>
  </si>
  <si>
    <t>Jessica Is Back</t>
  </si>
  <si>
    <t>Gulch</t>
  </si>
  <si>
    <t>Court Vision</t>
  </si>
  <si>
    <t>Golden Missile</t>
  </si>
  <si>
    <t>Golden Moka</t>
  </si>
  <si>
    <t>Storm Bird</t>
  </si>
  <si>
    <t>Cat Junior</t>
  </si>
  <si>
    <t>D'wildcat</t>
  </si>
  <si>
    <t>D' Funnybone</t>
  </si>
  <si>
    <t>Montbrook</t>
  </si>
  <si>
    <t>Buckaroo</t>
  </si>
  <si>
    <t>Shadowbdancing</t>
  </si>
  <si>
    <t>Macho Uno</t>
  </si>
  <si>
    <t>Holy Bull</t>
  </si>
  <si>
    <t>National Pride</t>
  </si>
  <si>
    <t>Arch</t>
  </si>
  <si>
    <t>Kris S.</t>
  </si>
  <si>
    <t>Blame</t>
  </si>
  <si>
    <t>Chapel Royal</t>
  </si>
  <si>
    <t>Field Chapel</t>
  </si>
  <si>
    <t>Great Above</t>
  </si>
  <si>
    <t>In Orario</t>
  </si>
  <si>
    <t>Pleasantly Perfect</t>
  </si>
  <si>
    <t>Pleasant Colony</t>
  </si>
  <si>
    <t>Setsuko</t>
  </si>
  <si>
    <t>Thunder Gulch</t>
  </si>
  <si>
    <t>Shotgun Gulch</t>
  </si>
  <si>
    <t>Touch Gold</t>
  </si>
  <si>
    <t>Fabulous Babe</t>
  </si>
  <si>
    <t>Belong to Me</t>
  </si>
  <si>
    <t>Mister Marti Gras</t>
  </si>
  <si>
    <t>Benchmark</t>
  </si>
  <si>
    <t>Alydar</t>
  </si>
  <si>
    <t>Lady Alex</t>
  </si>
  <si>
    <t>Congaree</t>
  </si>
  <si>
    <t>Arazi</t>
  </si>
  <si>
    <t>Jeranimo</t>
  </si>
  <si>
    <t>Pure Prize</t>
  </si>
  <si>
    <t>Mylilsecret</t>
  </si>
  <si>
    <t>Even the Score</t>
  </si>
  <si>
    <t>Take the Points</t>
  </si>
  <si>
    <t>Ghostzapper</t>
  </si>
  <si>
    <t>Stately Victor</t>
  </si>
  <si>
    <t>Saint Liam</t>
  </si>
  <si>
    <t>Saint Ballado</t>
  </si>
  <si>
    <t>Havre de Grace</t>
  </si>
  <si>
    <t>Closing Argument</t>
  </si>
  <si>
    <t>My Irish Girl</t>
  </si>
  <si>
    <t>Pleasant Tap</t>
  </si>
  <si>
    <t>Taptam</t>
  </si>
  <si>
    <t>GSW</t>
  </si>
  <si>
    <t>Win%</t>
  </si>
  <si>
    <t>Fusaichi Seven (JPN)</t>
  </si>
  <si>
    <t>Win Bushido (JPN)</t>
  </si>
  <si>
    <t>Rep%</t>
  </si>
  <si>
    <t>$/Start</t>
  </si>
  <si>
    <t>$/Win</t>
  </si>
  <si>
    <t>Earn/Fee</t>
  </si>
  <si>
    <t>2yos</t>
  </si>
  <si>
    <t>Congrats</t>
  </si>
  <si>
    <t>Wickedly Perfect</t>
  </si>
  <si>
    <t>Bluegrass Cat</t>
  </si>
  <si>
    <t>Speed Demon</t>
  </si>
  <si>
    <t>Old Forester</t>
  </si>
  <si>
    <t>Tree Pose</t>
  </si>
  <si>
    <t>Sharp Humor</t>
  </si>
  <si>
    <t>Devilish Stunt</t>
  </si>
  <si>
    <t>Bellamy Road</t>
  </si>
  <si>
    <t>Concerto</t>
  </si>
  <si>
    <t>Position Limit</t>
  </si>
  <si>
    <t>War Front</t>
  </si>
  <si>
    <t>Volcker</t>
  </si>
  <si>
    <t>Silver Train</t>
  </si>
  <si>
    <t>Old Trieste</t>
  </si>
  <si>
    <t>Where Did She Go</t>
  </si>
  <si>
    <t>Pomeroy</t>
  </si>
  <si>
    <t>Boundary</t>
  </si>
  <si>
    <t>Rough'n Royal</t>
  </si>
  <si>
    <t>With Distinction</t>
  </si>
  <si>
    <t>Decisive Moment</t>
  </si>
  <si>
    <t>First Samurai</t>
  </si>
  <si>
    <t>Le Mi Geaux</t>
  </si>
  <si>
    <t>Badge of Silver</t>
  </si>
  <si>
    <t>Silverleo</t>
  </si>
  <si>
    <t>Mass Media</t>
  </si>
  <si>
    <t>Beso Grande</t>
  </si>
  <si>
    <t>Bernardini</t>
  </si>
  <si>
    <t>A Z Warrior</t>
  </si>
  <si>
    <t>Rockport Harbor</t>
  </si>
  <si>
    <t>Parvenu</t>
  </si>
  <si>
    <t>Forest Grove</t>
  </si>
  <si>
    <t>B.C.</t>
  </si>
  <si>
    <t>Cash At Night</t>
  </si>
  <si>
    <t>Aragorn (IRE)</t>
  </si>
  <si>
    <t>Lucky Pulpit</t>
  </si>
  <si>
    <t>Luckarack</t>
  </si>
  <si>
    <t>Deputy Storm</t>
  </si>
  <si>
    <t>Twelve Pack Shelly</t>
  </si>
  <si>
    <t>Philanthropist</t>
  </si>
  <si>
    <t>Charlie Bull</t>
  </si>
  <si>
    <t>Good Reward</t>
  </si>
  <si>
    <t>Rich Reward</t>
  </si>
  <si>
    <t>Too Much Bling</t>
  </si>
  <si>
    <t>Rubiano</t>
  </si>
  <si>
    <t>Tx.</t>
  </si>
  <si>
    <t>Show Me the Bling</t>
  </si>
  <si>
    <t>Henny Hughes</t>
  </si>
  <si>
    <t>Champagne Tommie</t>
  </si>
  <si>
    <t>Suave</t>
  </si>
  <si>
    <t>Golden Phoenix</t>
  </si>
  <si>
    <t>Jet Phone</t>
  </si>
  <si>
    <t>Phone Trick</t>
  </si>
  <si>
    <t>Aces N Kings</t>
  </si>
  <si>
    <t>Giacomo</t>
  </si>
  <si>
    <t>Lady Giacamo</t>
  </si>
  <si>
    <t>Borrego</t>
  </si>
  <si>
    <t>Nina Fever</t>
  </si>
  <si>
    <t>Primal Storm</t>
  </si>
  <si>
    <t>Storm Boot</t>
  </si>
  <si>
    <t>La.</t>
  </si>
  <si>
    <t>Primal Kitten</t>
  </si>
  <si>
    <t>The Daddy</t>
  </si>
  <si>
    <t>Valid Expectations</t>
  </si>
  <si>
    <t>Keystone Daddy</t>
  </si>
  <si>
    <t>Bandini</t>
  </si>
  <si>
    <t>Let's Get Fiscal</t>
  </si>
  <si>
    <t>Da Stoops</t>
  </si>
  <si>
    <t>Da Boomer</t>
  </si>
  <si>
    <t>Artie Schiller</t>
  </si>
  <si>
    <t>Anne's Beauty</t>
  </si>
  <si>
    <t>Line of Departure</t>
  </si>
  <si>
    <t>Molinaro Handsome</t>
  </si>
  <si>
    <t>A. P. Warrior</t>
  </si>
  <si>
    <t>Faisca</t>
  </si>
  <si>
    <t>Fire Slam</t>
  </si>
  <si>
    <t>Penthouse View</t>
  </si>
  <si>
    <t>Flower Alley</t>
  </si>
  <si>
    <t>Smoke Alley</t>
  </si>
  <si>
    <t>Shaniko</t>
  </si>
  <si>
    <t>Shaniko'sfirstlady</t>
  </si>
  <si>
    <t>Imperialism</t>
  </si>
  <si>
    <t>Master Dunker</t>
  </si>
  <si>
    <t>Around the Cape</t>
  </si>
  <si>
    <t>Beach Harber Man</t>
  </si>
  <si>
    <t>Demon Warlock</t>
  </si>
  <si>
    <t>Demons Begone</t>
  </si>
  <si>
    <t>Wa.</t>
  </si>
  <si>
    <t>Winter Warlock</t>
  </si>
  <si>
    <t>Sir Shackleton</t>
  </si>
  <si>
    <t>Miswaki</t>
  </si>
  <si>
    <t>Sir Fox</t>
  </si>
  <si>
    <t>Survivalist</t>
  </si>
  <si>
    <t>Tinker</t>
  </si>
  <si>
    <t>Unbridled Energy</t>
  </si>
  <si>
    <t>Wind Energy</t>
  </si>
  <si>
    <t>King Bull</t>
  </si>
  <si>
    <t>Shamrock Girl</t>
  </si>
  <si>
    <t>Strut the Stage</t>
  </si>
  <si>
    <t>Theatrical (IRE)</t>
  </si>
  <si>
    <t>Born to Boogie</t>
  </si>
  <si>
    <t>Quiet Cash</t>
  </si>
  <si>
    <t>Real Quiet</t>
  </si>
  <si>
    <t>Smarty Fawcett</t>
  </si>
  <si>
    <t>Star Dabbler</t>
  </si>
  <si>
    <t>Aba Dabbler</t>
  </si>
  <si>
    <t>Big Top Cat</t>
  </si>
  <si>
    <t>Ms Hard Cat</t>
  </si>
  <si>
    <t>Osidy</t>
  </si>
  <si>
    <t>Candi's Kitten</t>
  </si>
  <si>
    <t>Added Edge</t>
  </si>
  <si>
    <t>Ia.</t>
  </si>
  <si>
    <t>Ginger Added</t>
  </si>
  <si>
    <t>Deputy Country</t>
  </si>
  <si>
    <t>Ab.</t>
  </si>
  <si>
    <t>Silver Mint Deputy</t>
  </si>
  <si>
    <t>Gyrfalcon (GB)</t>
  </si>
  <si>
    <t>Zafonic</t>
  </si>
  <si>
    <t>Slavic Falcon</t>
  </si>
  <si>
    <t>Niigon</t>
  </si>
  <si>
    <t>Gray Minute</t>
  </si>
  <si>
    <t>Don't Get Mad</t>
  </si>
  <si>
    <t>Dontgetgladgetmad</t>
  </si>
  <si>
    <t>Crown the King</t>
  </si>
  <si>
    <t>Gilded Time</t>
  </si>
  <si>
    <t>Leon Ayala</t>
  </si>
  <si>
    <t>Andromeda's Hero</t>
  </si>
  <si>
    <t>Leadfootxpress</t>
  </si>
  <si>
    <t>Elijah's Song</t>
  </si>
  <si>
    <t>N.M.</t>
  </si>
  <si>
    <t>Elijah's Elite</t>
  </si>
  <si>
    <t>Seize the Day</t>
  </si>
  <si>
    <t>Victoria Drive</t>
  </si>
  <si>
    <t>Weeping Willow</t>
  </si>
  <si>
    <t>Horse Chestnut (SAF)</t>
  </si>
  <si>
    <t>Aly Weeping</t>
  </si>
  <si>
    <t>Fusaichi Ruler</t>
  </si>
  <si>
    <t>P.R.</t>
  </si>
  <si>
    <t>Fusaichi Whirl</t>
  </si>
  <si>
    <t>Strong Contender</t>
  </si>
  <si>
    <t>Ozzie's Harriet</t>
  </si>
  <si>
    <t>Pass Rush</t>
  </si>
  <si>
    <t>Crown Ambassador</t>
  </si>
  <si>
    <t>In.</t>
  </si>
  <si>
    <t>X Playboy</t>
  </si>
  <si>
    <t>Mr. Trieste</t>
  </si>
  <si>
    <t>Ok.</t>
  </si>
  <si>
    <t>Numberoneson</t>
  </si>
  <si>
    <t>Courageous King</t>
  </si>
  <si>
    <t>It's No Joke</t>
  </si>
  <si>
    <t>Playing a Joke</t>
  </si>
  <si>
    <t>Cherokee's Boy</t>
  </si>
  <si>
    <t>Citidancer</t>
  </si>
  <si>
    <t>Wakina</t>
  </si>
  <si>
    <t>Drinkwiththedevil</t>
  </si>
  <si>
    <t>Ne.</t>
  </si>
  <si>
    <t>Miss Stryker</t>
  </si>
  <si>
    <t>Baptistry</t>
  </si>
  <si>
    <t>Mi.</t>
  </si>
  <si>
    <t>Ride That Ticket</t>
  </si>
  <si>
    <t>Ruler's Court</t>
  </si>
  <si>
    <t>Doneraile Court</t>
  </si>
  <si>
    <t>B G New Idea</t>
  </si>
  <si>
    <t>Bierstadt</t>
  </si>
  <si>
    <t>Az.</t>
  </si>
  <si>
    <t>Triple Nine</t>
  </si>
  <si>
    <t>Revival Song</t>
  </si>
  <si>
    <t>Jornada</t>
  </si>
  <si>
    <t>Love of Money</t>
  </si>
  <si>
    <t>Big Party Man</t>
  </si>
  <si>
    <t>Minister Eric</t>
  </si>
  <si>
    <t>Minister Rita</t>
  </si>
  <si>
    <t>Lion Tamer</t>
  </si>
  <si>
    <t>Will's Way</t>
  </si>
  <si>
    <t>Burning Valor</t>
  </si>
  <si>
    <t>Mauk Four</t>
  </si>
  <si>
    <t>Boston Harbor</t>
  </si>
  <si>
    <t>Four's First</t>
  </si>
  <si>
    <t>Portentoso</t>
  </si>
  <si>
    <t>Tactical Cat</t>
  </si>
  <si>
    <t>Primer Portento</t>
  </si>
  <si>
    <t>Fusaichi Rock Star</t>
  </si>
  <si>
    <t>Wild Wonder</t>
  </si>
  <si>
    <t>Kiss a Rock Star</t>
  </si>
  <si>
    <t>Voice of Destiny</t>
  </si>
  <si>
    <t>Mane Minister</t>
  </si>
  <si>
    <t>Little Destiny</t>
  </si>
  <si>
    <t>Saffir</t>
  </si>
  <si>
    <t>Time Capsule</t>
  </si>
  <si>
    <t>Justlikedawg</t>
  </si>
  <si>
    <t>Unaccounted For</t>
  </si>
  <si>
    <t>Gator Dawg</t>
  </si>
  <si>
    <t>Ra Ra Superstar</t>
  </si>
  <si>
    <t>Ra Ra Penteli</t>
  </si>
  <si>
    <t>Stormin' Lyon</t>
  </si>
  <si>
    <t>Stormin Bomb</t>
  </si>
  <si>
    <t>Flammabull</t>
  </si>
  <si>
    <t>Matchabull</t>
  </si>
  <si>
    <t>Run to Victory</t>
  </si>
  <si>
    <t>Victory Is Dear</t>
  </si>
  <si>
    <t>Greeley's Galaxy</t>
  </si>
  <si>
    <t>Seek to Destroy</t>
  </si>
  <si>
    <t>Inamorato</t>
  </si>
  <si>
    <t>Express Christmas</t>
  </si>
  <si>
    <t>Aristocat</t>
  </si>
  <si>
    <t>Ar.</t>
  </si>
  <si>
    <t>Aristocat Rex</t>
  </si>
  <si>
    <t>Frisco Star</t>
  </si>
  <si>
    <t>Maximo Star</t>
  </si>
  <si>
    <t>Senor Amigo</t>
  </si>
  <si>
    <t>Tupelo Honey</t>
  </si>
  <si>
    <t>J Town</t>
  </si>
  <si>
    <t>Jules</t>
  </si>
  <si>
    <t>J Isle</t>
  </si>
  <si>
    <t>Pike Place Gold</t>
  </si>
  <si>
    <t>My Pick</t>
  </si>
  <si>
    <t>Ran South</t>
  </si>
  <si>
    <t>Mb.</t>
  </si>
  <si>
    <t>Prairie Eclipse</t>
  </si>
  <si>
    <t>Crafty Player</t>
  </si>
  <si>
    <t>Crafty Prospector</t>
  </si>
  <si>
    <t>Big Time Player</t>
  </si>
  <si>
    <t>Jimie Son</t>
  </si>
  <si>
    <t>The Name's Jimmy</t>
  </si>
  <si>
    <t>Kelly Son</t>
  </si>
  <si>
    <t>Rey de Cafe</t>
  </si>
  <si>
    <t>Love That Dude</t>
  </si>
  <si>
    <t>Alluvial</t>
  </si>
  <si>
    <t>Prince Larry</t>
  </si>
  <si>
    <t>Flamenco</t>
  </si>
  <si>
    <t>Dance Master</t>
  </si>
  <si>
    <t>Salvos Por Fe</t>
  </si>
  <si>
    <t>Sheryar Special</t>
  </si>
  <si>
    <t>Sheryar</t>
  </si>
  <si>
    <t>Sheryar Badgirl</t>
  </si>
  <si>
    <t>Peak a Bootrando</t>
  </si>
  <si>
    <t>Peaknatacat</t>
  </si>
  <si>
    <t>Lush</t>
  </si>
  <si>
    <t>Little Lush</t>
  </si>
  <si>
    <t>Jimalator Cat</t>
  </si>
  <si>
    <t>Premier Cat</t>
  </si>
  <si>
    <t>Rep$</t>
  </si>
  <si>
    <t>Total Fee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</si>
</sst>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6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2" fontId="0" fillId="0" borderId="0" xfId="0" applyNumberFormat="1"/>
    <xf numFmtId="1" fontId="0" fillId="0" borderId="0" xfId="0" applyNumberFormat="1"/>
    <xf numFmtId="6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6.5703125" style="3" customWidth="1"/>
    <col min="2" max="2" width="20.42578125" customWidth="1"/>
    <col min="3" max="3" width="7" style="3" customWidth="1"/>
    <col min="4" max="4" width="19.5703125" customWidth="1"/>
    <col min="5" max="5" width="9.140625" style="4"/>
    <col min="7" max="14" width="9.140625" style="4"/>
    <col min="15" max="15" width="21.42578125" customWidth="1"/>
    <col min="16" max="16" width="16.85546875" style="6" customWidth="1"/>
    <col min="17" max="18" width="10.85546875" bestFit="1" customWidth="1"/>
    <col min="19" max="19" width="10.5703125" bestFit="1" customWidth="1"/>
    <col min="20" max="20" width="13.42578125" customWidth="1"/>
  </cols>
  <sheetData>
    <row r="1" spans="1:20">
      <c r="A1" s="2" t="s">
        <v>0</v>
      </c>
      <c r="B1" t="s">
        <v>1</v>
      </c>
      <c r="C1" s="3" t="s">
        <v>2</v>
      </c>
      <c r="D1" t="s">
        <v>3</v>
      </c>
      <c r="E1" s="4" t="s">
        <v>4</v>
      </c>
      <c r="F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259</v>
      </c>
      <c r="M1" s="4" t="s">
        <v>260</v>
      </c>
      <c r="N1" s="4" t="s">
        <v>263</v>
      </c>
      <c r="O1" t="s">
        <v>11</v>
      </c>
      <c r="P1" s="6" t="s">
        <v>12</v>
      </c>
      <c r="Q1" s="4" t="s">
        <v>264</v>
      </c>
      <c r="R1" s="4" t="s">
        <v>265</v>
      </c>
      <c r="S1" s="4" t="s">
        <v>266</v>
      </c>
      <c r="T1" s="4" t="s">
        <v>510</v>
      </c>
    </row>
    <row r="2" spans="1:20">
      <c r="A2" s="3">
        <v>1</v>
      </c>
      <c r="B2" t="s">
        <v>13</v>
      </c>
      <c r="C2" s="3">
        <v>1997</v>
      </c>
      <c r="D2" t="s">
        <v>14</v>
      </c>
      <c r="E2" s="4" t="s">
        <v>15</v>
      </c>
      <c r="F2" s="1">
        <v>100000</v>
      </c>
      <c r="G2" s="4">
        <v>7</v>
      </c>
      <c r="H2" s="4">
        <v>321</v>
      </c>
      <c r="I2" s="4">
        <v>111</v>
      </c>
      <c r="J2" s="4">
        <v>35</v>
      </c>
      <c r="K2" s="4">
        <v>13</v>
      </c>
      <c r="L2" s="4">
        <v>5</v>
      </c>
      <c r="M2" s="5">
        <f>I2/H2</f>
        <v>0.34579439252336447</v>
      </c>
      <c r="N2" s="5">
        <f>J2/I2</f>
        <v>0.31531531531531531</v>
      </c>
      <c r="O2" t="s">
        <v>16</v>
      </c>
      <c r="P2" s="7">
        <v>8010418</v>
      </c>
      <c r="Q2" s="1">
        <f>P2/H2</f>
        <v>24954.573208722741</v>
      </c>
      <c r="R2" s="1">
        <f>P2/I2</f>
        <v>72165.927927927929</v>
      </c>
      <c r="S2" s="8">
        <f>P2/T2</f>
        <v>0.24954573208722741</v>
      </c>
      <c r="T2" s="1">
        <f>F2*H2</f>
        <v>32100000</v>
      </c>
    </row>
    <row r="3" spans="1:20">
      <c r="A3" s="3">
        <v>2</v>
      </c>
      <c r="B3" t="s">
        <v>17</v>
      </c>
      <c r="C3" s="3">
        <v>1997</v>
      </c>
      <c r="D3" t="s">
        <v>18</v>
      </c>
      <c r="E3" s="4" t="s">
        <v>15</v>
      </c>
      <c r="F3" s="1">
        <v>15000</v>
      </c>
      <c r="G3" s="4">
        <v>7</v>
      </c>
      <c r="H3" s="4">
        <v>300</v>
      </c>
      <c r="I3" s="4">
        <v>97</v>
      </c>
      <c r="J3" s="4">
        <v>33</v>
      </c>
      <c r="K3" s="4">
        <v>4</v>
      </c>
      <c r="L3" s="4">
        <v>1</v>
      </c>
      <c r="M3" s="5">
        <f>I3/H3</f>
        <v>0.32333333333333331</v>
      </c>
      <c r="N3" s="5">
        <f>J3/I3</f>
        <v>0.34020618556701032</v>
      </c>
      <c r="O3" t="s">
        <v>261</v>
      </c>
      <c r="P3" s="7">
        <v>7080446</v>
      </c>
      <c r="Q3" s="1">
        <f>P3/H3</f>
        <v>23601.486666666668</v>
      </c>
      <c r="R3" s="1">
        <f>P3/I3</f>
        <v>72994.28865979382</v>
      </c>
      <c r="S3" s="8">
        <f>P3/T3</f>
        <v>1.5734324444444445</v>
      </c>
      <c r="T3" s="1">
        <f>F3*H3</f>
        <v>4500000</v>
      </c>
    </row>
    <row r="4" spans="1:20">
      <c r="A4" s="3">
        <v>3</v>
      </c>
      <c r="B4" t="s">
        <v>19</v>
      </c>
      <c r="C4" s="3">
        <v>1997</v>
      </c>
      <c r="D4" t="s">
        <v>20</v>
      </c>
      <c r="E4" s="4" t="s">
        <v>15</v>
      </c>
      <c r="F4" s="1">
        <v>40000</v>
      </c>
      <c r="G4" s="4">
        <v>8</v>
      </c>
      <c r="H4" s="4">
        <v>227</v>
      </c>
      <c r="I4" s="4">
        <v>112</v>
      </c>
      <c r="J4" s="4">
        <v>51</v>
      </c>
      <c r="K4" s="4">
        <v>8</v>
      </c>
      <c r="L4" s="4">
        <v>6</v>
      </c>
      <c r="M4" s="5">
        <f>I4/H4</f>
        <v>0.4933920704845815</v>
      </c>
      <c r="N4" s="5">
        <f>J4/I4</f>
        <v>0.45535714285714285</v>
      </c>
      <c r="O4" t="s">
        <v>21</v>
      </c>
      <c r="P4" s="7">
        <v>6571740</v>
      </c>
      <c r="Q4" s="1">
        <f>P4/H4</f>
        <v>28950.396475770925</v>
      </c>
      <c r="R4" s="1">
        <f>P4/I4</f>
        <v>58676.25</v>
      </c>
      <c r="S4" s="8">
        <f>P4/T4</f>
        <v>0.72375991189427313</v>
      </c>
      <c r="T4" s="1">
        <f>F4*H4</f>
        <v>9080000</v>
      </c>
    </row>
    <row r="5" spans="1:20">
      <c r="A5" s="3">
        <v>4</v>
      </c>
      <c r="B5" t="s">
        <v>22</v>
      </c>
      <c r="C5" s="3">
        <v>1993</v>
      </c>
      <c r="D5" t="s">
        <v>23</v>
      </c>
      <c r="E5" s="4" t="s">
        <v>24</v>
      </c>
      <c r="F5" t="s">
        <v>25</v>
      </c>
      <c r="G5" s="4">
        <v>11</v>
      </c>
      <c r="H5" s="4">
        <v>231</v>
      </c>
      <c r="I5" s="4">
        <v>100</v>
      </c>
      <c r="J5" s="4">
        <v>39</v>
      </c>
      <c r="K5" s="4">
        <v>7</v>
      </c>
      <c r="L5" s="4">
        <v>4</v>
      </c>
      <c r="M5" s="5">
        <f>I5/H5</f>
        <v>0.4329004329004329</v>
      </c>
      <c r="N5" s="5">
        <f>J5/I5</f>
        <v>0.39</v>
      </c>
      <c r="O5" t="s">
        <v>26</v>
      </c>
      <c r="P5" s="7">
        <v>6440137</v>
      </c>
      <c r="Q5" s="1">
        <f>P5/H5</f>
        <v>27879.380952380954</v>
      </c>
      <c r="R5" s="1">
        <f>P5/I5</f>
        <v>64401.37</v>
      </c>
      <c r="S5" s="8" t="e">
        <f>P5/T5</f>
        <v>#VALUE!</v>
      </c>
      <c r="T5" s="1" t="e">
        <f>F5*H5</f>
        <v>#VALUE!</v>
      </c>
    </row>
    <row r="6" spans="1:20">
      <c r="A6" s="3">
        <v>5</v>
      </c>
      <c r="B6" t="s">
        <v>27</v>
      </c>
      <c r="C6" s="3">
        <v>1993</v>
      </c>
      <c r="D6" t="s">
        <v>28</v>
      </c>
      <c r="E6" s="4" t="s">
        <v>15</v>
      </c>
      <c r="F6" s="1">
        <v>100000</v>
      </c>
      <c r="G6" s="4">
        <v>9</v>
      </c>
      <c r="H6" s="4">
        <v>238</v>
      </c>
      <c r="I6" s="4">
        <v>111</v>
      </c>
      <c r="J6" s="4">
        <v>35</v>
      </c>
      <c r="K6" s="4">
        <v>14</v>
      </c>
      <c r="L6" s="4">
        <v>5</v>
      </c>
      <c r="M6" s="5">
        <f>I6/H6</f>
        <v>0.46638655462184875</v>
      </c>
      <c r="N6" s="5">
        <f>J6/I6</f>
        <v>0.31531531531531531</v>
      </c>
      <c r="O6" t="s">
        <v>29</v>
      </c>
      <c r="P6" s="7">
        <v>6278823</v>
      </c>
      <c r="Q6" s="1">
        <f>P6/H6</f>
        <v>26381.60924369748</v>
      </c>
      <c r="R6" s="1">
        <f>P6/I6</f>
        <v>56565.972972972973</v>
      </c>
      <c r="S6" s="8">
        <f>P6/T6</f>
        <v>0.26381609243697479</v>
      </c>
      <c r="T6" s="1">
        <f>F6*H6</f>
        <v>23800000</v>
      </c>
    </row>
    <row r="7" spans="1:20">
      <c r="A7" s="3">
        <v>6</v>
      </c>
      <c r="B7" t="s">
        <v>30</v>
      </c>
      <c r="C7" s="3">
        <v>1993</v>
      </c>
      <c r="D7" t="s">
        <v>31</v>
      </c>
      <c r="E7" s="4" t="s">
        <v>15</v>
      </c>
      <c r="F7" s="1">
        <v>100000</v>
      </c>
      <c r="G7" s="4">
        <v>11</v>
      </c>
      <c r="H7" s="4">
        <v>166</v>
      </c>
      <c r="I7" s="4">
        <v>74</v>
      </c>
      <c r="J7" s="4">
        <v>30</v>
      </c>
      <c r="K7" s="4">
        <v>7</v>
      </c>
      <c r="L7" s="4">
        <v>5</v>
      </c>
      <c r="M7" s="5">
        <f>I7/H7</f>
        <v>0.44578313253012047</v>
      </c>
      <c r="N7" s="5">
        <f>J7/I7</f>
        <v>0.40540540540540543</v>
      </c>
      <c r="O7" t="s">
        <v>32</v>
      </c>
      <c r="P7" s="7">
        <v>6168922</v>
      </c>
      <c r="Q7" s="1">
        <f>P7/H7</f>
        <v>37162.180722891564</v>
      </c>
      <c r="R7" s="1">
        <f>P7/I7</f>
        <v>83363.810810810814</v>
      </c>
      <c r="S7" s="8">
        <f>P7/T7</f>
        <v>0.37162180722891569</v>
      </c>
      <c r="T7" s="1">
        <f>F7*H7</f>
        <v>16600000</v>
      </c>
    </row>
    <row r="8" spans="1:20">
      <c r="A8" s="3">
        <v>7</v>
      </c>
      <c r="B8" t="s">
        <v>33</v>
      </c>
      <c r="C8" s="3">
        <v>1993</v>
      </c>
      <c r="D8" t="s">
        <v>34</v>
      </c>
      <c r="E8" s="4" t="s">
        <v>15</v>
      </c>
      <c r="F8" s="1">
        <v>75000</v>
      </c>
      <c r="G8" s="4">
        <v>9</v>
      </c>
      <c r="H8" s="4">
        <v>260</v>
      </c>
      <c r="I8" s="4">
        <v>85</v>
      </c>
      <c r="J8" s="4">
        <v>34</v>
      </c>
      <c r="K8" s="4">
        <v>15</v>
      </c>
      <c r="L8" s="4">
        <v>3</v>
      </c>
      <c r="M8" s="5">
        <f>I8/H8</f>
        <v>0.32692307692307693</v>
      </c>
      <c r="N8" s="5">
        <f>J8/I8</f>
        <v>0.4</v>
      </c>
      <c r="O8" t="s">
        <v>35</v>
      </c>
      <c r="P8" s="7">
        <v>5625163</v>
      </c>
      <c r="Q8" s="1">
        <f>P8/H8</f>
        <v>21635.242307692308</v>
      </c>
      <c r="R8" s="1">
        <f>P8/I8</f>
        <v>66178.388235294115</v>
      </c>
      <c r="S8" s="8">
        <f>P8/T8</f>
        <v>0.28846989743589746</v>
      </c>
      <c r="T8" s="1">
        <f>F8*H8</f>
        <v>19500000</v>
      </c>
    </row>
    <row r="9" spans="1:20">
      <c r="A9" s="3">
        <v>8</v>
      </c>
      <c r="B9" t="s">
        <v>36</v>
      </c>
      <c r="C9" s="3">
        <v>1992</v>
      </c>
      <c r="D9" t="s">
        <v>18</v>
      </c>
      <c r="E9" s="4" t="s">
        <v>15</v>
      </c>
      <c r="F9" s="1">
        <v>75000</v>
      </c>
      <c r="G9" s="4">
        <v>11</v>
      </c>
      <c r="H9" s="4">
        <v>229</v>
      </c>
      <c r="I9" s="4">
        <v>106</v>
      </c>
      <c r="J9" s="4">
        <v>30</v>
      </c>
      <c r="K9" s="4">
        <v>6</v>
      </c>
      <c r="L9" s="4">
        <v>4</v>
      </c>
      <c r="M9" s="5">
        <f>I9/H9</f>
        <v>0.46288209606986902</v>
      </c>
      <c r="N9" s="5">
        <f>J9/I9</f>
        <v>0.28301886792452829</v>
      </c>
      <c r="O9" t="s">
        <v>37</v>
      </c>
      <c r="P9" s="7">
        <v>5406506</v>
      </c>
      <c r="Q9" s="1">
        <f>P9/H9</f>
        <v>23609.196506550219</v>
      </c>
      <c r="R9" s="1">
        <f>P9/I9</f>
        <v>51004.773584905663</v>
      </c>
      <c r="S9" s="8">
        <f>P9/T9</f>
        <v>0.31478928675400292</v>
      </c>
      <c r="T9" s="1">
        <f>F9*H9</f>
        <v>17175000</v>
      </c>
    </row>
    <row r="10" spans="1:20">
      <c r="A10" s="3">
        <v>9</v>
      </c>
      <c r="B10" t="s">
        <v>38</v>
      </c>
      <c r="C10" s="3">
        <v>1994</v>
      </c>
      <c r="D10" t="s">
        <v>14</v>
      </c>
      <c r="E10" s="4" t="s">
        <v>15</v>
      </c>
      <c r="F10" s="1">
        <v>30000</v>
      </c>
      <c r="G10" s="4">
        <v>9</v>
      </c>
      <c r="H10" s="4">
        <v>298</v>
      </c>
      <c r="I10" s="4">
        <v>110</v>
      </c>
      <c r="J10" s="4">
        <v>30</v>
      </c>
      <c r="K10" s="4">
        <v>4</v>
      </c>
      <c r="L10" s="4">
        <v>2</v>
      </c>
      <c r="M10" s="5">
        <f>I10/H10</f>
        <v>0.36912751677852351</v>
      </c>
      <c r="N10" s="5">
        <f>J10/I10</f>
        <v>0.27272727272727271</v>
      </c>
      <c r="O10" t="s">
        <v>39</v>
      </c>
      <c r="P10" s="7">
        <v>4892928</v>
      </c>
      <c r="Q10" s="1">
        <f>P10/H10</f>
        <v>16419.221476510069</v>
      </c>
      <c r="R10" s="1">
        <f>P10/I10</f>
        <v>44481.163636363635</v>
      </c>
      <c r="S10" s="8">
        <f>P10/T10</f>
        <v>0.54730738255033562</v>
      </c>
      <c r="T10" s="1">
        <f>F10*H10</f>
        <v>8940000</v>
      </c>
    </row>
    <row r="11" spans="1:20">
      <c r="A11" s="3">
        <v>10</v>
      </c>
      <c r="B11" t="s">
        <v>40</v>
      </c>
      <c r="C11" s="3">
        <v>1997</v>
      </c>
      <c r="D11" t="s">
        <v>41</v>
      </c>
      <c r="E11" s="4" t="s">
        <v>15</v>
      </c>
      <c r="F11" s="1">
        <v>30000</v>
      </c>
      <c r="G11" s="4">
        <v>7</v>
      </c>
      <c r="H11" s="4">
        <v>322</v>
      </c>
      <c r="I11" s="4">
        <v>128</v>
      </c>
      <c r="J11" s="4">
        <v>53</v>
      </c>
      <c r="K11" s="4">
        <v>7</v>
      </c>
      <c r="L11" s="4">
        <v>2</v>
      </c>
      <c r="M11" s="5">
        <f>I11/H11</f>
        <v>0.39751552795031053</v>
      </c>
      <c r="N11" s="5">
        <f>J11/I11</f>
        <v>0.4140625</v>
      </c>
      <c r="O11" t="s">
        <v>262</v>
      </c>
      <c r="P11" s="7">
        <v>4880490</v>
      </c>
      <c r="Q11" s="1">
        <f>P11/H11</f>
        <v>15156.801242236024</v>
      </c>
      <c r="R11" s="1">
        <f>P11/I11</f>
        <v>38128.828125</v>
      </c>
      <c r="S11" s="8">
        <f>P11/T11</f>
        <v>0.50522670807453418</v>
      </c>
      <c r="T11" s="1">
        <f>F11*H11</f>
        <v>9660000</v>
      </c>
    </row>
    <row r="12" spans="1:20">
      <c r="A12" s="3">
        <v>11</v>
      </c>
      <c r="B12" t="s">
        <v>42</v>
      </c>
      <c r="C12" s="3">
        <v>2001</v>
      </c>
      <c r="D12" t="s">
        <v>43</v>
      </c>
      <c r="E12" s="4" t="s">
        <v>15</v>
      </c>
      <c r="F12" s="1">
        <v>50000</v>
      </c>
      <c r="G12" s="4">
        <v>3</v>
      </c>
      <c r="H12" s="4">
        <v>148</v>
      </c>
      <c r="I12" s="4">
        <v>68</v>
      </c>
      <c r="J12" s="4">
        <v>21</v>
      </c>
      <c r="K12" s="4">
        <v>6</v>
      </c>
      <c r="L12" s="4">
        <v>2</v>
      </c>
      <c r="M12" s="5">
        <f>I12/H12</f>
        <v>0.45945945945945948</v>
      </c>
      <c r="N12" s="5">
        <f>J12/I12</f>
        <v>0.30882352941176472</v>
      </c>
      <c r="O12" t="s">
        <v>44</v>
      </c>
      <c r="P12" s="7">
        <v>4684311</v>
      </c>
      <c r="Q12" s="1">
        <f>P12/H12</f>
        <v>31650.75</v>
      </c>
      <c r="R12" s="1">
        <f>P12/I12</f>
        <v>68886.926470588238</v>
      </c>
      <c r="S12" s="8">
        <f>P12/T12</f>
        <v>0.63301499999999999</v>
      </c>
      <c r="T12" s="1">
        <f>F12*H12</f>
        <v>7400000</v>
      </c>
    </row>
    <row r="13" spans="1:20">
      <c r="A13" s="3">
        <v>12</v>
      </c>
      <c r="B13" t="s">
        <v>45</v>
      </c>
      <c r="C13" s="3">
        <v>1999</v>
      </c>
      <c r="D13" t="s">
        <v>46</v>
      </c>
      <c r="E13" s="4" t="s">
        <v>15</v>
      </c>
      <c r="F13" s="1">
        <v>100000</v>
      </c>
      <c r="G13" s="4">
        <v>3</v>
      </c>
      <c r="H13" s="4">
        <v>149</v>
      </c>
      <c r="I13" s="4">
        <v>58</v>
      </c>
      <c r="J13" s="4">
        <v>24</v>
      </c>
      <c r="K13" s="4">
        <v>11</v>
      </c>
      <c r="L13" s="4">
        <v>5</v>
      </c>
      <c r="M13" s="5">
        <f>I13/H13</f>
        <v>0.38926174496644295</v>
      </c>
      <c r="N13" s="5">
        <f>J13/I13</f>
        <v>0.41379310344827586</v>
      </c>
      <c r="O13" t="s">
        <v>47</v>
      </c>
      <c r="P13" s="7">
        <v>4658799</v>
      </c>
      <c r="Q13" s="1">
        <f>P13/H13</f>
        <v>31267.107382550337</v>
      </c>
      <c r="R13" s="1">
        <f>P13/I13</f>
        <v>80324.120689655174</v>
      </c>
      <c r="S13" s="8">
        <f>P13/T13</f>
        <v>0.31267107382550335</v>
      </c>
      <c r="T13" s="1">
        <f>F13*H13</f>
        <v>14900000</v>
      </c>
    </row>
    <row r="14" spans="1:20">
      <c r="A14" s="3">
        <v>13</v>
      </c>
      <c r="B14" t="s">
        <v>48</v>
      </c>
      <c r="C14" s="3">
        <v>1998</v>
      </c>
      <c r="D14" t="s">
        <v>34</v>
      </c>
      <c r="E14" s="4" t="s">
        <v>15</v>
      </c>
      <c r="F14" s="1">
        <v>35000</v>
      </c>
      <c r="G14" s="4">
        <v>3</v>
      </c>
      <c r="H14" s="4">
        <v>162</v>
      </c>
      <c r="I14" s="4">
        <v>83</v>
      </c>
      <c r="J14" s="4">
        <v>31</v>
      </c>
      <c r="K14" s="4">
        <v>11</v>
      </c>
      <c r="L14" s="4">
        <v>4</v>
      </c>
      <c r="M14" s="5">
        <f>I14/H14</f>
        <v>0.51234567901234573</v>
      </c>
      <c r="N14" s="5">
        <f>J14/I14</f>
        <v>0.37349397590361444</v>
      </c>
      <c r="O14" t="s">
        <v>49</v>
      </c>
      <c r="P14" s="7">
        <v>4629419</v>
      </c>
      <c r="Q14" s="1">
        <f>P14/H14</f>
        <v>28576.660493827159</v>
      </c>
      <c r="R14" s="1">
        <f>P14/I14</f>
        <v>55776.132530120485</v>
      </c>
      <c r="S14" s="8">
        <f>P14/T14</f>
        <v>0.81647601410934745</v>
      </c>
      <c r="T14" s="1">
        <f>F14*H14</f>
        <v>5670000</v>
      </c>
    </row>
    <row r="15" spans="1:20">
      <c r="A15" s="3">
        <v>14</v>
      </c>
      <c r="B15" t="s">
        <v>50</v>
      </c>
      <c r="C15" s="3">
        <v>1999</v>
      </c>
      <c r="D15" t="s">
        <v>20</v>
      </c>
      <c r="E15" s="4" t="s">
        <v>15</v>
      </c>
      <c r="F15" s="1">
        <v>20000</v>
      </c>
      <c r="G15" s="4">
        <v>4</v>
      </c>
      <c r="H15" s="4">
        <v>110</v>
      </c>
      <c r="I15" s="4">
        <v>59</v>
      </c>
      <c r="J15" s="4">
        <v>27</v>
      </c>
      <c r="K15" s="4">
        <v>7</v>
      </c>
      <c r="L15" s="4">
        <v>3</v>
      </c>
      <c r="M15" s="5">
        <f>I15/H15</f>
        <v>0.53636363636363638</v>
      </c>
      <c r="N15" s="5">
        <f>J15/I15</f>
        <v>0.4576271186440678</v>
      </c>
      <c r="O15" t="s">
        <v>51</v>
      </c>
      <c r="P15" s="7">
        <v>4619485</v>
      </c>
      <c r="Q15" s="1">
        <f>P15/H15</f>
        <v>41995.318181818184</v>
      </c>
      <c r="R15" s="1">
        <f>P15/I15</f>
        <v>78296.355932203383</v>
      </c>
      <c r="S15" s="8">
        <f>P15/T15</f>
        <v>2.0997659090909089</v>
      </c>
      <c r="T15" s="1">
        <f>F15*H15</f>
        <v>2200000</v>
      </c>
    </row>
    <row r="16" spans="1:20">
      <c r="A16" s="3">
        <v>15</v>
      </c>
      <c r="B16" t="s">
        <v>52</v>
      </c>
      <c r="C16" s="3">
        <v>1985</v>
      </c>
      <c r="D16" t="s">
        <v>53</v>
      </c>
      <c r="E16" s="4" t="s">
        <v>15</v>
      </c>
      <c r="F16" s="1">
        <v>150000</v>
      </c>
      <c r="G16" s="4">
        <v>18</v>
      </c>
      <c r="H16" s="4">
        <v>166</v>
      </c>
      <c r="I16" s="4">
        <v>65</v>
      </c>
      <c r="J16" s="4">
        <v>21</v>
      </c>
      <c r="K16" s="4">
        <v>13</v>
      </c>
      <c r="L16" s="4">
        <v>10</v>
      </c>
      <c r="M16" s="5">
        <f>I16/H16</f>
        <v>0.39156626506024095</v>
      </c>
      <c r="N16" s="5">
        <f>J16/I16</f>
        <v>0.32307692307692309</v>
      </c>
      <c r="O16" t="s">
        <v>54</v>
      </c>
      <c r="P16" s="7">
        <v>4601632</v>
      </c>
      <c r="Q16" s="1">
        <f>P16/H16</f>
        <v>27720.674698795181</v>
      </c>
      <c r="R16" s="1">
        <f>P16/I16</f>
        <v>70794.338461538457</v>
      </c>
      <c r="S16" s="8">
        <f>P16/T16</f>
        <v>0.18480449799196788</v>
      </c>
      <c r="T16" s="1">
        <f>F16*H16</f>
        <v>24900000</v>
      </c>
    </row>
    <row r="17" spans="1:20">
      <c r="A17" s="3">
        <v>16</v>
      </c>
      <c r="B17" t="s">
        <v>55</v>
      </c>
      <c r="C17" s="3">
        <v>1994</v>
      </c>
      <c r="D17" t="s">
        <v>14</v>
      </c>
      <c r="E17" s="4" t="s">
        <v>15</v>
      </c>
      <c r="F17" s="1">
        <v>35000</v>
      </c>
      <c r="G17" s="4">
        <v>9</v>
      </c>
      <c r="H17" s="4">
        <v>246</v>
      </c>
      <c r="I17" s="4">
        <v>116</v>
      </c>
      <c r="J17" s="4">
        <v>42</v>
      </c>
      <c r="K17" s="4">
        <v>7</v>
      </c>
      <c r="L17" s="4">
        <v>1</v>
      </c>
      <c r="M17" s="5">
        <f>I17/H17</f>
        <v>0.47154471544715448</v>
      </c>
      <c r="N17" s="5">
        <f>J17/I17</f>
        <v>0.36206896551724138</v>
      </c>
      <c r="O17" t="s">
        <v>56</v>
      </c>
      <c r="P17" s="7">
        <v>4550916</v>
      </c>
      <c r="Q17" s="1">
        <f>P17/H17</f>
        <v>18499.658536585364</v>
      </c>
      <c r="R17" s="1">
        <f>P17/I17</f>
        <v>39232.034482758623</v>
      </c>
      <c r="S17" s="8">
        <f>P17/T17</f>
        <v>0.52856167247386765</v>
      </c>
      <c r="T17" s="1">
        <f>F17*H17</f>
        <v>8610000</v>
      </c>
    </row>
    <row r="18" spans="1:20">
      <c r="A18" s="3">
        <v>17</v>
      </c>
      <c r="B18" t="s">
        <v>57</v>
      </c>
      <c r="C18" s="3">
        <v>1993</v>
      </c>
      <c r="D18" t="s">
        <v>58</v>
      </c>
      <c r="E18" s="4" t="s">
        <v>15</v>
      </c>
      <c r="F18" s="1">
        <v>10000</v>
      </c>
      <c r="G18" s="4">
        <v>9</v>
      </c>
      <c r="H18" s="4">
        <v>202</v>
      </c>
      <c r="I18" s="4">
        <v>108</v>
      </c>
      <c r="J18" s="4">
        <v>46</v>
      </c>
      <c r="K18" s="4">
        <v>7</v>
      </c>
      <c r="L18" s="4">
        <v>1</v>
      </c>
      <c r="M18" s="5">
        <f>I18/H18</f>
        <v>0.53465346534653468</v>
      </c>
      <c r="N18" s="5">
        <f>J18/I18</f>
        <v>0.42592592592592593</v>
      </c>
      <c r="O18" t="s">
        <v>59</v>
      </c>
      <c r="P18" s="7">
        <v>4445812</v>
      </c>
      <c r="Q18" s="1">
        <f>P18/H18</f>
        <v>22008.970297029704</v>
      </c>
      <c r="R18" s="1">
        <f>P18/I18</f>
        <v>41164.925925925927</v>
      </c>
      <c r="S18" s="8">
        <f>P18/T18</f>
        <v>2.2008970297029702</v>
      </c>
      <c r="T18" s="1">
        <f>F18*H18</f>
        <v>2020000</v>
      </c>
    </row>
    <row r="19" spans="1:20">
      <c r="A19" s="3">
        <v>18</v>
      </c>
      <c r="B19" t="s">
        <v>60</v>
      </c>
      <c r="C19" s="3">
        <v>1998</v>
      </c>
      <c r="D19" t="s">
        <v>61</v>
      </c>
      <c r="E19" s="4" t="s">
        <v>15</v>
      </c>
      <c r="F19" s="1">
        <v>10000</v>
      </c>
      <c r="G19" s="4">
        <v>6</v>
      </c>
      <c r="H19" s="4">
        <v>161</v>
      </c>
      <c r="I19" s="4">
        <v>93</v>
      </c>
      <c r="J19" s="4">
        <v>34</v>
      </c>
      <c r="K19" s="4">
        <v>10</v>
      </c>
      <c r="L19" s="4">
        <v>6</v>
      </c>
      <c r="M19" s="5">
        <f>I19/H19</f>
        <v>0.57763975155279501</v>
      </c>
      <c r="N19" s="5">
        <f>J19/I19</f>
        <v>0.36559139784946237</v>
      </c>
      <c r="O19" t="s">
        <v>62</v>
      </c>
      <c r="P19" s="7">
        <v>4382020</v>
      </c>
      <c r="Q19" s="1">
        <f>P19/H19</f>
        <v>27217.515527950309</v>
      </c>
      <c r="R19" s="1">
        <f>P19/I19</f>
        <v>47118.494623655912</v>
      </c>
      <c r="S19" s="8">
        <f>P19/T19</f>
        <v>2.7217515527950309</v>
      </c>
      <c r="T19" s="1">
        <f>F19*H19</f>
        <v>1610000</v>
      </c>
    </row>
    <row r="20" spans="1:20">
      <c r="A20" s="3">
        <v>19</v>
      </c>
      <c r="B20" t="s">
        <v>63</v>
      </c>
      <c r="C20" s="3">
        <v>1998</v>
      </c>
      <c r="D20" t="s">
        <v>64</v>
      </c>
      <c r="E20" s="4" t="s">
        <v>15</v>
      </c>
      <c r="F20" s="1">
        <v>150000</v>
      </c>
      <c r="G20" s="4">
        <v>5</v>
      </c>
      <c r="H20" s="4">
        <v>186</v>
      </c>
      <c r="I20" s="4">
        <v>67</v>
      </c>
      <c r="J20" s="4">
        <v>23</v>
      </c>
      <c r="K20" s="4">
        <v>9</v>
      </c>
      <c r="L20" s="4">
        <v>6</v>
      </c>
      <c r="M20" s="5">
        <f>I20/H20</f>
        <v>0.36021505376344087</v>
      </c>
      <c r="N20" s="5">
        <f>J20/I20</f>
        <v>0.34328358208955223</v>
      </c>
      <c r="O20" t="s">
        <v>65</v>
      </c>
      <c r="P20" s="7">
        <v>4210600</v>
      </c>
      <c r="Q20" s="1">
        <f>P20/H20</f>
        <v>22637.634408602149</v>
      </c>
      <c r="R20" s="1">
        <f>P20/I20</f>
        <v>62844.776119402988</v>
      </c>
      <c r="S20" s="8">
        <f>P20/T20</f>
        <v>0.15091756272401433</v>
      </c>
      <c r="T20" s="1">
        <f>F20*H20</f>
        <v>27900000</v>
      </c>
    </row>
    <row r="21" spans="1:20">
      <c r="A21" s="3">
        <v>20</v>
      </c>
      <c r="B21" t="s">
        <v>66</v>
      </c>
      <c r="C21" s="3">
        <v>2002</v>
      </c>
      <c r="D21" t="s">
        <v>57</v>
      </c>
      <c r="E21" s="4" t="s">
        <v>15</v>
      </c>
      <c r="F21" s="1">
        <v>15000</v>
      </c>
      <c r="G21" s="4">
        <v>2</v>
      </c>
      <c r="H21" s="4">
        <v>112</v>
      </c>
      <c r="I21" s="4">
        <v>53</v>
      </c>
      <c r="J21" s="4">
        <v>17</v>
      </c>
      <c r="K21" s="4">
        <v>7</v>
      </c>
      <c r="L21" s="4">
        <v>2</v>
      </c>
      <c r="M21" s="5">
        <f>I21/H21</f>
        <v>0.4732142857142857</v>
      </c>
      <c r="N21" s="5">
        <f>J21/I21</f>
        <v>0.32075471698113206</v>
      </c>
      <c r="O21" t="s">
        <v>67</v>
      </c>
      <c r="P21" s="7">
        <v>3877708</v>
      </c>
      <c r="Q21" s="1">
        <f>P21/H21</f>
        <v>34622.392857142855</v>
      </c>
      <c r="R21" s="1">
        <f>P21/I21</f>
        <v>73164.301886792455</v>
      </c>
      <c r="S21" s="8">
        <f>P21/T21</f>
        <v>2.3081595238095236</v>
      </c>
      <c r="T21" s="1">
        <f>F21*H21</f>
        <v>1680000</v>
      </c>
    </row>
    <row r="22" spans="1:20">
      <c r="A22" s="3">
        <v>21</v>
      </c>
      <c r="B22" t="s">
        <v>68</v>
      </c>
      <c r="C22" s="3">
        <v>1999</v>
      </c>
      <c r="D22" t="s">
        <v>69</v>
      </c>
      <c r="E22" s="4" t="s">
        <v>15</v>
      </c>
      <c r="F22" s="1">
        <v>25000</v>
      </c>
      <c r="G22" s="4">
        <v>3</v>
      </c>
      <c r="H22" s="4">
        <v>125</v>
      </c>
      <c r="I22" s="4">
        <v>69</v>
      </c>
      <c r="J22" s="4">
        <v>34</v>
      </c>
      <c r="K22" s="4">
        <v>7</v>
      </c>
      <c r="L22" s="4">
        <v>3</v>
      </c>
      <c r="M22" s="5">
        <f>I22/H22</f>
        <v>0.55200000000000005</v>
      </c>
      <c r="N22" s="5">
        <f>J22/I22</f>
        <v>0.49275362318840582</v>
      </c>
      <c r="O22" t="s">
        <v>70</v>
      </c>
      <c r="P22" s="7">
        <v>3822037</v>
      </c>
      <c r="Q22" s="1">
        <f>P22/H22</f>
        <v>30576.295999999998</v>
      </c>
      <c r="R22" s="1">
        <f>P22/I22</f>
        <v>55391.840579710144</v>
      </c>
      <c r="S22" s="8">
        <f>P22/T22</f>
        <v>1.2230518399999999</v>
      </c>
      <c r="T22" s="1">
        <f>F22*H22</f>
        <v>3125000</v>
      </c>
    </row>
    <row r="23" spans="1:20">
      <c r="A23" s="3">
        <v>22</v>
      </c>
      <c r="B23" t="s">
        <v>71</v>
      </c>
      <c r="C23" s="3">
        <v>1997</v>
      </c>
      <c r="D23" t="s">
        <v>31</v>
      </c>
      <c r="E23" s="4" t="s">
        <v>15</v>
      </c>
      <c r="F23" s="1">
        <v>25000</v>
      </c>
      <c r="G23" s="4">
        <v>6</v>
      </c>
      <c r="H23" s="4">
        <v>191</v>
      </c>
      <c r="I23" s="4">
        <v>97</v>
      </c>
      <c r="J23" s="4">
        <v>42</v>
      </c>
      <c r="K23" s="4">
        <v>7</v>
      </c>
      <c r="L23" s="4">
        <v>2</v>
      </c>
      <c r="M23" s="5">
        <f>I23/H23</f>
        <v>0.50785340314136129</v>
      </c>
      <c r="N23" s="5">
        <f>J23/I23</f>
        <v>0.4329896907216495</v>
      </c>
      <c r="O23" t="s">
        <v>72</v>
      </c>
      <c r="P23" s="7">
        <v>3690551</v>
      </c>
      <c r="Q23" s="1">
        <f>P23/H23</f>
        <v>19322.256544502619</v>
      </c>
      <c r="R23" s="1">
        <f>P23/I23</f>
        <v>38046.917525773199</v>
      </c>
      <c r="S23" s="8">
        <f>P23/T23</f>
        <v>0.77289026178010467</v>
      </c>
      <c r="T23" s="1">
        <f>F23*H23</f>
        <v>4775000</v>
      </c>
    </row>
    <row r="24" spans="1:20">
      <c r="A24" s="3">
        <v>23</v>
      </c>
      <c r="B24" t="s">
        <v>73</v>
      </c>
      <c r="C24" s="3">
        <v>1995</v>
      </c>
      <c r="D24" t="s">
        <v>34</v>
      </c>
      <c r="E24" s="4" t="s">
        <v>15</v>
      </c>
      <c r="F24" s="1">
        <v>17500</v>
      </c>
      <c r="G24" s="4">
        <v>9</v>
      </c>
      <c r="H24" s="4">
        <v>264</v>
      </c>
      <c r="I24" s="4">
        <v>108</v>
      </c>
      <c r="J24" s="4">
        <v>30</v>
      </c>
      <c r="K24" s="4">
        <v>4</v>
      </c>
      <c r="L24" s="4">
        <v>1</v>
      </c>
      <c r="M24" s="5">
        <f>I24/H24</f>
        <v>0.40909090909090912</v>
      </c>
      <c r="N24" s="5">
        <f>J24/I24</f>
        <v>0.27777777777777779</v>
      </c>
      <c r="O24" t="s">
        <v>74</v>
      </c>
      <c r="P24" s="7">
        <v>3655402</v>
      </c>
      <c r="Q24" s="1">
        <f>P24/H24</f>
        <v>13846.219696969696</v>
      </c>
      <c r="R24" s="1">
        <f>P24/I24</f>
        <v>33846.314814814818</v>
      </c>
      <c r="S24" s="8">
        <f>P24/T24</f>
        <v>0.79121255411255409</v>
      </c>
      <c r="T24" s="1">
        <f>F24*H24</f>
        <v>4620000</v>
      </c>
    </row>
    <row r="25" spans="1:20">
      <c r="A25" s="3">
        <v>24</v>
      </c>
      <c r="B25" t="s">
        <v>46</v>
      </c>
      <c r="C25" s="3">
        <v>1989</v>
      </c>
      <c r="D25" t="s">
        <v>75</v>
      </c>
      <c r="E25" s="4" t="s">
        <v>24</v>
      </c>
      <c r="F25" t="s">
        <v>25</v>
      </c>
      <c r="G25" s="4">
        <v>15</v>
      </c>
      <c r="H25" s="4">
        <v>118</v>
      </c>
      <c r="I25" s="4">
        <v>41</v>
      </c>
      <c r="J25" s="4">
        <v>15</v>
      </c>
      <c r="K25" s="4">
        <v>3</v>
      </c>
      <c r="L25" s="4">
        <v>1</v>
      </c>
      <c r="M25" s="5">
        <f>I25/H25</f>
        <v>0.34745762711864409</v>
      </c>
      <c r="N25" s="5">
        <f>J25/I25</f>
        <v>0.36585365853658536</v>
      </c>
      <c r="O25" t="s">
        <v>76</v>
      </c>
      <c r="P25" s="7">
        <v>3649164</v>
      </c>
      <c r="Q25" s="1">
        <f>P25/H25</f>
        <v>30925.118644067796</v>
      </c>
      <c r="R25" s="1">
        <f>P25/I25</f>
        <v>89004</v>
      </c>
      <c r="S25" s="8" t="e">
        <f>P25/T25</f>
        <v>#VALUE!</v>
      </c>
      <c r="T25" s="1" t="e">
        <f>F25*H25</f>
        <v>#VALUE!</v>
      </c>
    </row>
    <row r="26" spans="1:20">
      <c r="A26" s="3">
        <v>25</v>
      </c>
      <c r="B26" t="s">
        <v>77</v>
      </c>
      <c r="C26" s="3">
        <v>1994</v>
      </c>
      <c r="D26" t="s">
        <v>78</v>
      </c>
      <c r="E26" s="4" t="s">
        <v>15</v>
      </c>
      <c r="F26" s="1">
        <v>50000</v>
      </c>
      <c r="G26" s="4">
        <v>9</v>
      </c>
      <c r="H26" s="4">
        <v>134</v>
      </c>
      <c r="I26" s="4">
        <v>65</v>
      </c>
      <c r="J26" s="4">
        <v>22</v>
      </c>
      <c r="K26" s="4">
        <v>6</v>
      </c>
      <c r="L26" s="4">
        <v>3</v>
      </c>
      <c r="M26" s="5">
        <f>I26/H26</f>
        <v>0.48507462686567165</v>
      </c>
      <c r="N26" s="5">
        <f>J26/I26</f>
        <v>0.33846153846153848</v>
      </c>
      <c r="O26" t="s">
        <v>79</v>
      </c>
      <c r="P26" s="7">
        <v>3593512</v>
      </c>
      <c r="Q26" s="1">
        <f>P26/H26</f>
        <v>26817.253731343284</v>
      </c>
      <c r="R26" s="1">
        <f>P26/I26</f>
        <v>55284.800000000003</v>
      </c>
      <c r="S26" s="8">
        <f>P26/T26</f>
        <v>0.53634507462686565</v>
      </c>
      <c r="T26" s="1">
        <f>F26*H26</f>
        <v>6700000</v>
      </c>
    </row>
    <row r="27" spans="1:20">
      <c r="A27" s="3">
        <v>26</v>
      </c>
      <c r="B27" t="s">
        <v>80</v>
      </c>
      <c r="C27" s="3">
        <v>1996</v>
      </c>
      <c r="D27" t="s">
        <v>20</v>
      </c>
      <c r="E27" s="4" t="s">
        <v>15</v>
      </c>
      <c r="F27" s="1">
        <v>7500</v>
      </c>
      <c r="G27" s="4">
        <v>7</v>
      </c>
      <c r="H27" s="4">
        <v>167</v>
      </c>
      <c r="I27" s="4">
        <v>91</v>
      </c>
      <c r="J27" s="4">
        <v>18</v>
      </c>
      <c r="K27" s="4">
        <v>1</v>
      </c>
      <c r="L27" s="4">
        <v>0</v>
      </c>
      <c r="M27" s="5">
        <f>I27/H27</f>
        <v>0.54491017964071853</v>
      </c>
      <c r="N27" s="5">
        <f>J27/I27</f>
        <v>0.19780219780219779</v>
      </c>
      <c r="O27" t="s">
        <v>81</v>
      </c>
      <c r="P27" s="7">
        <v>3574700</v>
      </c>
      <c r="Q27" s="1">
        <f>P27/H27</f>
        <v>21405.389221556885</v>
      </c>
      <c r="R27" s="1">
        <f>P27/I27</f>
        <v>39282.417582417584</v>
      </c>
      <c r="S27" s="8">
        <f>P27/T27</f>
        <v>2.8540518962075847</v>
      </c>
      <c r="T27" s="1">
        <f>F27*H27</f>
        <v>1252500</v>
      </c>
    </row>
    <row r="28" spans="1:20">
      <c r="A28" s="3">
        <v>27</v>
      </c>
      <c r="B28" t="s">
        <v>82</v>
      </c>
      <c r="C28" s="3">
        <v>1997</v>
      </c>
      <c r="D28" t="s">
        <v>83</v>
      </c>
      <c r="E28" s="4" t="s">
        <v>15</v>
      </c>
      <c r="F28" s="1">
        <v>75000</v>
      </c>
      <c r="G28" s="4">
        <v>6</v>
      </c>
      <c r="H28" s="4">
        <v>163</v>
      </c>
      <c r="I28" s="4">
        <v>66</v>
      </c>
      <c r="J28" s="4">
        <v>23</v>
      </c>
      <c r="K28" s="4">
        <v>6</v>
      </c>
      <c r="L28" s="4">
        <v>5</v>
      </c>
      <c r="M28" s="5">
        <f>I28/H28</f>
        <v>0.40490797546012269</v>
      </c>
      <c r="N28" s="5">
        <f>J28/I28</f>
        <v>0.34848484848484851</v>
      </c>
      <c r="O28" t="s">
        <v>84</v>
      </c>
      <c r="P28" s="7">
        <v>3546677</v>
      </c>
      <c r="Q28" s="1">
        <f>P28/H28</f>
        <v>21758.754601226992</v>
      </c>
      <c r="R28" s="1">
        <f>P28/I28</f>
        <v>53737.530303030304</v>
      </c>
      <c r="S28" s="8">
        <f>P28/T28</f>
        <v>0.2901167280163599</v>
      </c>
      <c r="T28" s="1">
        <f>F28*H28</f>
        <v>12225000</v>
      </c>
    </row>
    <row r="29" spans="1:20">
      <c r="A29" s="3">
        <v>28</v>
      </c>
      <c r="B29" t="s">
        <v>85</v>
      </c>
      <c r="C29" s="3">
        <v>1992</v>
      </c>
      <c r="D29" t="s">
        <v>86</v>
      </c>
      <c r="E29" s="4" t="s">
        <v>15</v>
      </c>
      <c r="F29" s="1">
        <v>17500</v>
      </c>
      <c r="G29" s="4">
        <v>10</v>
      </c>
      <c r="H29" s="4">
        <v>219</v>
      </c>
      <c r="I29" s="4">
        <v>94</v>
      </c>
      <c r="J29" s="4">
        <v>33</v>
      </c>
      <c r="K29" s="4">
        <v>3</v>
      </c>
      <c r="L29" s="4">
        <v>1</v>
      </c>
      <c r="M29" s="5">
        <f>I29/H29</f>
        <v>0.42922374429223742</v>
      </c>
      <c r="N29" s="5">
        <f>J29/I29</f>
        <v>0.35106382978723405</v>
      </c>
      <c r="O29" t="s">
        <v>87</v>
      </c>
      <c r="P29" s="7">
        <v>3488230</v>
      </c>
      <c r="Q29" s="1">
        <f>P29/H29</f>
        <v>15927.990867579909</v>
      </c>
      <c r="R29" s="1">
        <f>P29/I29</f>
        <v>37108.829787234041</v>
      </c>
      <c r="S29" s="8">
        <f>P29/T29</f>
        <v>0.91017090671885192</v>
      </c>
      <c r="T29" s="1">
        <f>F29*H29</f>
        <v>3832500</v>
      </c>
    </row>
    <row r="30" spans="1:20">
      <c r="A30" s="3">
        <v>29</v>
      </c>
      <c r="B30" t="s">
        <v>20</v>
      </c>
      <c r="C30" s="3">
        <v>1989</v>
      </c>
      <c r="D30" t="s">
        <v>88</v>
      </c>
      <c r="E30" s="4" t="s">
        <v>15</v>
      </c>
      <c r="F30" s="1">
        <v>150000</v>
      </c>
      <c r="G30" s="4">
        <v>15</v>
      </c>
      <c r="H30" s="4">
        <v>129</v>
      </c>
      <c r="I30" s="4">
        <v>52</v>
      </c>
      <c r="J30" s="4">
        <v>19</v>
      </c>
      <c r="K30" s="4">
        <v>5</v>
      </c>
      <c r="L30" s="4">
        <v>3</v>
      </c>
      <c r="M30" s="5">
        <f>I30/H30</f>
        <v>0.40310077519379844</v>
      </c>
      <c r="N30" s="5">
        <f>J30/I30</f>
        <v>0.36538461538461536</v>
      </c>
      <c r="O30" t="s">
        <v>89</v>
      </c>
      <c r="P30" s="7">
        <v>3475767</v>
      </c>
      <c r="Q30" s="1">
        <f>P30/H30</f>
        <v>26943.930232558141</v>
      </c>
      <c r="R30" s="1">
        <f>P30/I30</f>
        <v>66841.673076923078</v>
      </c>
      <c r="S30" s="8">
        <f>P30/T30</f>
        <v>0.17962620155038761</v>
      </c>
      <c r="T30" s="1">
        <f>F30*H30</f>
        <v>19350000</v>
      </c>
    </row>
    <row r="31" spans="1:20">
      <c r="A31" s="3">
        <v>30</v>
      </c>
      <c r="B31" t="s">
        <v>90</v>
      </c>
      <c r="C31" s="3">
        <v>1996</v>
      </c>
      <c r="D31" t="s">
        <v>91</v>
      </c>
      <c r="E31" s="4" t="s">
        <v>15</v>
      </c>
      <c r="F31" s="1">
        <v>17500</v>
      </c>
      <c r="G31" s="4">
        <v>7</v>
      </c>
      <c r="H31" s="4">
        <v>210</v>
      </c>
      <c r="I31" s="4">
        <v>86</v>
      </c>
      <c r="J31" s="4">
        <v>34</v>
      </c>
      <c r="K31" s="4">
        <v>2</v>
      </c>
      <c r="L31" s="4">
        <v>1</v>
      </c>
      <c r="M31" s="5">
        <f>I31/H31</f>
        <v>0.40952380952380951</v>
      </c>
      <c r="N31" s="5">
        <f>J31/I31</f>
        <v>0.39534883720930231</v>
      </c>
      <c r="O31" t="s">
        <v>92</v>
      </c>
      <c r="P31" s="7">
        <v>3448574</v>
      </c>
      <c r="Q31" s="1">
        <f>P31/H31</f>
        <v>16421.780952380952</v>
      </c>
      <c r="R31" s="1">
        <f>P31/I31</f>
        <v>40099.697674418603</v>
      </c>
      <c r="S31" s="8">
        <f>P31/T31</f>
        <v>0.9383874829931973</v>
      </c>
      <c r="T31" s="1">
        <f>F31*H31</f>
        <v>3675000</v>
      </c>
    </row>
    <row r="32" spans="1:20">
      <c r="A32" s="3">
        <v>31</v>
      </c>
      <c r="B32" t="s">
        <v>93</v>
      </c>
      <c r="C32" s="3">
        <v>1997</v>
      </c>
      <c r="D32" t="s">
        <v>14</v>
      </c>
      <c r="E32" s="4" t="s">
        <v>15</v>
      </c>
      <c r="F32" s="1">
        <v>25000</v>
      </c>
      <c r="G32" s="4">
        <v>7</v>
      </c>
      <c r="H32" s="4">
        <v>292</v>
      </c>
      <c r="I32" s="4">
        <v>105</v>
      </c>
      <c r="J32" s="4">
        <v>32</v>
      </c>
      <c r="K32" s="4">
        <v>13</v>
      </c>
      <c r="L32" s="4">
        <v>4</v>
      </c>
      <c r="M32" s="5">
        <f>I32/H32</f>
        <v>0.3595890410958904</v>
      </c>
      <c r="N32" s="5">
        <f>J32/I32</f>
        <v>0.30476190476190479</v>
      </c>
      <c r="O32" t="s">
        <v>94</v>
      </c>
      <c r="P32" s="7">
        <v>3378811</v>
      </c>
      <c r="Q32" s="1">
        <f>P32/H32</f>
        <v>11571.270547945205</v>
      </c>
      <c r="R32" s="1">
        <f>P32/I32</f>
        <v>32179.152380952382</v>
      </c>
      <c r="S32" s="8">
        <f>P32/T32</f>
        <v>0.46285082191780824</v>
      </c>
      <c r="T32" s="1">
        <f>F32*H32</f>
        <v>7300000</v>
      </c>
    </row>
    <row r="33" spans="1:20">
      <c r="A33" s="3">
        <v>32</v>
      </c>
      <c r="B33" t="s">
        <v>95</v>
      </c>
      <c r="C33" s="3">
        <v>1998</v>
      </c>
      <c r="D33" t="s">
        <v>96</v>
      </c>
      <c r="E33" s="4" t="s">
        <v>15</v>
      </c>
      <c r="F33" s="1">
        <v>10000</v>
      </c>
      <c r="G33" s="4">
        <v>5</v>
      </c>
      <c r="H33" s="4">
        <v>189</v>
      </c>
      <c r="I33" s="4">
        <v>88</v>
      </c>
      <c r="J33" s="4">
        <v>24</v>
      </c>
      <c r="K33" s="4">
        <v>3</v>
      </c>
      <c r="L33" s="4">
        <v>1</v>
      </c>
      <c r="M33" s="5">
        <f>I33/H33</f>
        <v>0.46560846560846558</v>
      </c>
      <c r="N33" s="5">
        <f>J33/I33</f>
        <v>0.27272727272727271</v>
      </c>
      <c r="O33" t="s">
        <v>97</v>
      </c>
      <c r="P33" s="7">
        <v>3349777</v>
      </c>
      <c r="Q33" s="1">
        <f>P33/H33</f>
        <v>17723.687830687832</v>
      </c>
      <c r="R33" s="1">
        <f>P33/I33</f>
        <v>38065.647727272728</v>
      </c>
      <c r="S33" s="8">
        <f>P33/T33</f>
        <v>1.7723687830687831</v>
      </c>
      <c r="T33" s="1">
        <f>F33*H33</f>
        <v>1890000</v>
      </c>
    </row>
    <row r="34" spans="1:20">
      <c r="A34" s="3">
        <v>33</v>
      </c>
      <c r="B34" t="s">
        <v>98</v>
      </c>
      <c r="C34" s="3">
        <v>2000</v>
      </c>
      <c r="D34" t="s">
        <v>31</v>
      </c>
      <c r="E34" s="4" t="s">
        <v>15</v>
      </c>
      <c r="F34" s="1">
        <v>50000</v>
      </c>
      <c r="G34" s="4">
        <v>4</v>
      </c>
      <c r="H34" s="4">
        <v>137</v>
      </c>
      <c r="I34" s="4">
        <v>60</v>
      </c>
      <c r="J34" s="4">
        <v>17</v>
      </c>
      <c r="K34" s="4">
        <v>5</v>
      </c>
      <c r="L34" s="4">
        <v>3</v>
      </c>
      <c r="M34" s="5">
        <f>I34/H34</f>
        <v>0.43795620437956206</v>
      </c>
      <c r="N34" s="5">
        <f>J34/I34</f>
        <v>0.28333333333333333</v>
      </c>
      <c r="O34" t="s">
        <v>99</v>
      </c>
      <c r="P34" s="7">
        <v>3324717</v>
      </c>
      <c r="Q34" s="1">
        <f>P34/H34</f>
        <v>24268.007299270073</v>
      </c>
      <c r="R34" s="1">
        <f>P34/I34</f>
        <v>55411.95</v>
      </c>
      <c r="S34" s="8">
        <f>P34/T34</f>
        <v>0.48536014598540145</v>
      </c>
      <c r="T34" s="1">
        <f>F34*H34</f>
        <v>6850000</v>
      </c>
    </row>
    <row r="35" spans="1:20">
      <c r="A35" s="3">
        <v>34</v>
      </c>
      <c r="B35" t="s">
        <v>100</v>
      </c>
      <c r="C35" s="3">
        <v>1998</v>
      </c>
      <c r="D35" t="s">
        <v>30</v>
      </c>
      <c r="E35" s="4" t="s">
        <v>15</v>
      </c>
      <c r="F35" s="1">
        <v>12500</v>
      </c>
      <c r="G35" s="4">
        <v>6</v>
      </c>
      <c r="H35" s="4">
        <v>220</v>
      </c>
      <c r="I35" s="4">
        <v>103</v>
      </c>
      <c r="J35" s="4">
        <v>38</v>
      </c>
      <c r="K35" s="4">
        <v>1</v>
      </c>
      <c r="L35" s="4">
        <v>1</v>
      </c>
      <c r="M35" s="5">
        <f>I35/H35</f>
        <v>0.4681818181818182</v>
      </c>
      <c r="N35" s="5">
        <f>J35/I35</f>
        <v>0.36893203883495146</v>
      </c>
      <c r="O35" t="s">
        <v>101</v>
      </c>
      <c r="P35" s="7">
        <v>3302633</v>
      </c>
      <c r="Q35" s="1">
        <f>P35/H35</f>
        <v>15011.968181818182</v>
      </c>
      <c r="R35" s="1">
        <f>P35/I35</f>
        <v>32064.398058252427</v>
      </c>
      <c r="S35" s="8">
        <f>P35/T35</f>
        <v>1.2009574545454544</v>
      </c>
      <c r="T35" s="1">
        <f>F35*H35</f>
        <v>2750000</v>
      </c>
    </row>
    <row r="36" spans="1:20">
      <c r="A36" s="3">
        <v>35</v>
      </c>
      <c r="B36" t="s">
        <v>102</v>
      </c>
      <c r="C36" s="3">
        <v>1995</v>
      </c>
      <c r="D36" t="s">
        <v>103</v>
      </c>
      <c r="E36" s="4" t="s">
        <v>15</v>
      </c>
      <c r="F36" s="1">
        <v>70000</v>
      </c>
      <c r="G36" s="4">
        <v>9</v>
      </c>
      <c r="H36" s="4">
        <v>150</v>
      </c>
      <c r="I36" s="4">
        <v>66</v>
      </c>
      <c r="J36" s="4">
        <v>21</v>
      </c>
      <c r="K36" s="4">
        <v>7</v>
      </c>
      <c r="L36" s="4">
        <v>1</v>
      </c>
      <c r="M36" s="5">
        <f>I36/H36</f>
        <v>0.44</v>
      </c>
      <c r="N36" s="5">
        <f>J36/I36</f>
        <v>0.31818181818181818</v>
      </c>
      <c r="O36" t="s">
        <v>104</v>
      </c>
      <c r="P36" s="7">
        <v>3268851</v>
      </c>
      <c r="Q36" s="1">
        <f>P36/H36</f>
        <v>21792.34</v>
      </c>
      <c r="R36" s="1">
        <f>P36/I36</f>
        <v>49528.045454545456</v>
      </c>
      <c r="S36" s="8">
        <f>P36/T36</f>
        <v>0.31131914285714285</v>
      </c>
      <c r="T36" s="1">
        <f>F36*H36</f>
        <v>10500000</v>
      </c>
    </row>
    <row r="37" spans="1:20">
      <c r="A37" s="3">
        <v>36</v>
      </c>
      <c r="B37" t="s">
        <v>105</v>
      </c>
      <c r="C37" s="3">
        <v>1991</v>
      </c>
      <c r="D37" t="s">
        <v>106</v>
      </c>
      <c r="E37" s="4" t="s">
        <v>15</v>
      </c>
      <c r="F37" s="1">
        <v>10000</v>
      </c>
      <c r="G37" s="4">
        <v>11</v>
      </c>
      <c r="H37" s="4">
        <v>252</v>
      </c>
      <c r="I37" s="4">
        <v>116</v>
      </c>
      <c r="J37" s="4">
        <v>36</v>
      </c>
      <c r="K37" s="4">
        <v>5</v>
      </c>
      <c r="L37" s="4">
        <v>2</v>
      </c>
      <c r="M37" s="5">
        <f>I37/H37</f>
        <v>0.46031746031746029</v>
      </c>
      <c r="N37" s="5">
        <f>J37/I37</f>
        <v>0.31034482758620691</v>
      </c>
      <c r="O37" t="e">
        <f>Rumble Jeanne (JPN)</f>
        <v>#NAME?</v>
      </c>
      <c r="P37" s="7">
        <v>3261417</v>
      </c>
      <c r="Q37" s="1">
        <f>P37/H37</f>
        <v>12942.130952380952</v>
      </c>
      <c r="R37" s="1">
        <f>P37/I37</f>
        <v>28115.663793103449</v>
      </c>
      <c r="S37" s="8">
        <f>P37/T37</f>
        <v>1.2942130952380952</v>
      </c>
      <c r="T37" s="1">
        <f>F37*H37</f>
        <v>2520000</v>
      </c>
    </row>
    <row r="38" spans="1:20">
      <c r="A38" s="3">
        <v>37</v>
      </c>
      <c r="B38" t="s">
        <v>43</v>
      </c>
      <c r="C38" s="3">
        <v>1994</v>
      </c>
      <c r="D38" t="s">
        <v>20</v>
      </c>
      <c r="E38" s="4" t="s">
        <v>15</v>
      </c>
      <c r="F38" s="1">
        <v>60000</v>
      </c>
      <c r="G38" s="4">
        <v>10</v>
      </c>
      <c r="H38" s="4">
        <v>136</v>
      </c>
      <c r="I38" s="4">
        <v>61</v>
      </c>
      <c r="J38" s="4">
        <v>19</v>
      </c>
      <c r="K38" s="4">
        <v>7</v>
      </c>
      <c r="L38" s="4">
        <v>4</v>
      </c>
      <c r="M38" s="5">
        <f>I38/H38</f>
        <v>0.4485294117647059</v>
      </c>
      <c r="N38" s="5">
        <f>J38/I38</f>
        <v>0.31147540983606559</v>
      </c>
      <c r="O38" t="s">
        <v>107</v>
      </c>
      <c r="P38" s="7">
        <v>3255985</v>
      </c>
      <c r="Q38" s="1">
        <f>P38/H38</f>
        <v>23941.066176470587</v>
      </c>
      <c r="R38" s="1">
        <f>P38/I38</f>
        <v>53376.803278688523</v>
      </c>
      <c r="S38" s="8">
        <f>P38/T38</f>
        <v>0.39901776960784313</v>
      </c>
      <c r="T38" s="1">
        <f>F38*H38</f>
        <v>8160000</v>
      </c>
    </row>
    <row r="39" spans="1:20">
      <c r="A39" s="3">
        <v>38</v>
      </c>
      <c r="B39" t="s">
        <v>108</v>
      </c>
      <c r="C39" s="3">
        <v>1991</v>
      </c>
      <c r="D39" t="s">
        <v>14</v>
      </c>
      <c r="E39" s="4" t="s">
        <v>24</v>
      </c>
      <c r="F39" t="s">
        <v>25</v>
      </c>
      <c r="G39" s="4">
        <v>11</v>
      </c>
      <c r="H39" s="4">
        <v>190</v>
      </c>
      <c r="I39" s="4">
        <v>76</v>
      </c>
      <c r="J39" s="4">
        <v>26</v>
      </c>
      <c r="K39" s="4">
        <v>2</v>
      </c>
      <c r="L39" s="4">
        <v>1</v>
      </c>
      <c r="M39" s="5">
        <f>I39/H39</f>
        <v>0.4</v>
      </c>
      <c r="N39" s="5">
        <f>J39/I39</f>
        <v>0.34210526315789475</v>
      </c>
      <c r="O39" t="s">
        <v>109</v>
      </c>
      <c r="P39" s="7">
        <v>3213609</v>
      </c>
      <c r="Q39" s="1">
        <f>P39/H39</f>
        <v>16913.731578947369</v>
      </c>
      <c r="R39" s="1">
        <f>P39/I39</f>
        <v>42284.32894736842</v>
      </c>
      <c r="S39" s="8" t="e">
        <f>P39/T39</f>
        <v>#VALUE!</v>
      </c>
      <c r="T39" s="1" t="e">
        <f>F39*H39</f>
        <v>#VALUE!</v>
      </c>
    </row>
    <row r="40" spans="1:20">
      <c r="A40" s="3">
        <v>39</v>
      </c>
      <c r="B40" t="s">
        <v>110</v>
      </c>
      <c r="C40" s="3">
        <v>1997</v>
      </c>
      <c r="D40" t="s">
        <v>111</v>
      </c>
      <c r="E40" s="4" t="s">
        <v>15</v>
      </c>
      <c r="F40" s="1">
        <v>15000</v>
      </c>
      <c r="G40" s="4">
        <v>6</v>
      </c>
      <c r="H40" s="4">
        <v>212</v>
      </c>
      <c r="I40" s="4">
        <v>85</v>
      </c>
      <c r="J40" s="4">
        <v>32</v>
      </c>
      <c r="K40" s="4">
        <v>7</v>
      </c>
      <c r="L40" s="4">
        <v>2</v>
      </c>
      <c r="M40" s="5">
        <f>I40/H40</f>
        <v>0.40094339622641512</v>
      </c>
      <c r="N40" s="5">
        <f>J40/I40</f>
        <v>0.37647058823529411</v>
      </c>
      <c r="O40" t="e">
        <f>Early American (JPN)</f>
        <v>#NAME?</v>
      </c>
      <c r="P40" s="7">
        <v>3160122</v>
      </c>
      <c r="Q40" s="1">
        <f>P40/H40</f>
        <v>14906.235849056604</v>
      </c>
      <c r="R40" s="1">
        <f>P40/I40</f>
        <v>37177.905882352941</v>
      </c>
      <c r="S40" s="8">
        <f>P40/T40</f>
        <v>0.99374905660377355</v>
      </c>
      <c r="T40" s="1">
        <f>F40*H40</f>
        <v>3180000</v>
      </c>
    </row>
    <row r="41" spans="1:20">
      <c r="A41" s="3">
        <v>40</v>
      </c>
      <c r="B41" t="s">
        <v>112</v>
      </c>
      <c r="C41" s="3">
        <v>1990</v>
      </c>
      <c r="D41" t="s">
        <v>18</v>
      </c>
      <c r="E41" s="4" t="s">
        <v>113</v>
      </c>
      <c r="F41" s="1">
        <v>20000</v>
      </c>
      <c r="G41" s="4">
        <v>12</v>
      </c>
      <c r="H41" s="4">
        <v>174</v>
      </c>
      <c r="I41" s="4">
        <v>89</v>
      </c>
      <c r="J41" s="4">
        <v>31</v>
      </c>
      <c r="K41" s="4">
        <v>2</v>
      </c>
      <c r="L41" s="4">
        <v>1</v>
      </c>
      <c r="M41" s="5">
        <f>I41/H41</f>
        <v>0.5114942528735632</v>
      </c>
      <c r="N41" s="5">
        <f>J41/I41</f>
        <v>0.34831460674157305</v>
      </c>
      <c r="O41" t="s">
        <v>114</v>
      </c>
      <c r="P41" s="7">
        <v>3118248</v>
      </c>
      <c r="Q41" s="1">
        <f>P41/H41</f>
        <v>17920.96551724138</v>
      </c>
      <c r="R41" s="1">
        <f>P41/I41</f>
        <v>35036.494382022473</v>
      </c>
      <c r="S41" s="8">
        <f>P41/T41</f>
        <v>0.89604827586206892</v>
      </c>
      <c r="T41" s="1">
        <f>F41*H41</f>
        <v>3480000</v>
      </c>
    </row>
    <row r="42" spans="1:20">
      <c r="A42" s="3">
        <v>41</v>
      </c>
      <c r="B42" t="s">
        <v>115</v>
      </c>
      <c r="C42" s="3">
        <v>2000</v>
      </c>
      <c r="D42" t="s">
        <v>43</v>
      </c>
      <c r="E42" s="4" t="s">
        <v>15</v>
      </c>
      <c r="F42" s="1">
        <v>25000</v>
      </c>
      <c r="G42" s="4">
        <v>4</v>
      </c>
      <c r="H42" s="4">
        <v>146</v>
      </c>
      <c r="I42" s="4">
        <v>64</v>
      </c>
      <c r="J42" s="4">
        <v>24</v>
      </c>
      <c r="K42" s="4">
        <v>6</v>
      </c>
      <c r="L42" s="4">
        <v>1</v>
      </c>
      <c r="M42" s="5">
        <f>I42/H42</f>
        <v>0.43835616438356162</v>
      </c>
      <c r="N42" s="5">
        <f>J42/I42</f>
        <v>0.375</v>
      </c>
      <c r="O42" t="s">
        <v>116</v>
      </c>
      <c r="P42" s="7">
        <v>3099283</v>
      </c>
      <c r="Q42" s="1">
        <f>P42/H42</f>
        <v>21227.965753424658</v>
      </c>
      <c r="R42" s="1">
        <f>P42/I42</f>
        <v>48426.296875</v>
      </c>
      <c r="S42" s="8">
        <f>P42/T42</f>
        <v>0.8491186301369863</v>
      </c>
      <c r="T42" s="1">
        <f>F42*H42</f>
        <v>3650000</v>
      </c>
    </row>
    <row r="43" spans="1:20">
      <c r="A43" s="3">
        <v>42</v>
      </c>
      <c r="B43" t="s">
        <v>117</v>
      </c>
      <c r="C43" s="3">
        <v>1990</v>
      </c>
      <c r="D43" t="s">
        <v>118</v>
      </c>
      <c r="E43" s="4" t="s">
        <v>119</v>
      </c>
      <c r="F43" t="s">
        <v>120</v>
      </c>
      <c r="G43" s="4">
        <v>10</v>
      </c>
      <c r="H43" s="4">
        <v>108</v>
      </c>
      <c r="I43" s="4">
        <v>53</v>
      </c>
      <c r="J43" s="4">
        <v>20</v>
      </c>
      <c r="K43" s="4">
        <v>5</v>
      </c>
      <c r="L43" s="4">
        <v>3</v>
      </c>
      <c r="M43" s="5">
        <f>I43/H43</f>
        <v>0.49074074074074076</v>
      </c>
      <c r="N43" s="5">
        <f>J43/I43</f>
        <v>0.37735849056603776</v>
      </c>
      <c r="O43" t="s">
        <v>121</v>
      </c>
      <c r="P43" s="7">
        <v>3044962</v>
      </c>
      <c r="Q43" s="1">
        <f>P43/H43</f>
        <v>28194.092592592591</v>
      </c>
      <c r="R43" s="1">
        <f>P43/I43</f>
        <v>57452.113207547169</v>
      </c>
      <c r="S43" s="8" t="e">
        <f>P43/T43</f>
        <v>#VALUE!</v>
      </c>
      <c r="T43" s="1" t="e">
        <f>F43*H43</f>
        <v>#VALUE!</v>
      </c>
    </row>
    <row r="44" spans="1:20">
      <c r="A44" s="3">
        <v>43</v>
      </c>
      <c r="B44" t="s">
        <v>122</v>
      </c>
      <c r="C44" s="3">
        <v>2001</v>
      </c>
      <c r="D44" t="s">
        <v>33</v>
      </c>
      <c r="E44" s="4" t="s">
        <v>15</v>
      </c>
      <c r="F44" s="1">
        <v>10000</v>
      </c>
      <c r="G44" s="4">
        <v>3</v>
      </c>
      <c r="H44" s="4">
        <v>101</v>
      </c>
      <c r="I44" s="4">
        <v>49</v>
      </c>
      <c r="J44" s="4">
        <v>16</v>
      </c>
      <c r="K44" s="4">
        <v>3</v>
      </c>
      <c r="L44" s="4">
        <v>1</v>
      </c>
      <c r="M44" s="5">
        <f>I44/H44</f>
        <v>0.48514851485148514</v>
      </c>
      <c r="N44" s="5">
        <f>J44/I44</f>
        <v>0.32653061224489793</v>
      </c>
      <c r="O44" t="e">
        <f>Keiai Gerbera (JPN)</f>
        <v>#NAME?</v>
      </c>
      <c r="P44" s="7">
        <v>3043681</v>
      </c>
      <c r="Q44" s="1">
        <f>P44/H44</f>
        <v>30135.455445544554</v>
      </c>
      <c r="R44" s="1">
        <f>P44/I44</f>
        <v>62115.938775510207</v>
      </c>
      <c r="S44" s="8">
        <f>P44/T44</f>
        <v>3.0135455445544554</v>
      </c>
      <c r="T44" s="1">
        <f>F44*H44</f>
        <v>1010000</v>
      </c>
    </row>
    <row r="45" spans="1:20">
      <c r="A45" s="3">
        <v>44</v>
      </c>
      <c r="B45" t="s">
        <v>123</v>
      </c>
      <c r="C45" s="3">
        <v>2000</v>
      </c>
      <c r="D45" t="s">
        <v>88</v>
      </c>
      <c r="E45" s="4" t="s">
        <v>24</v>
      </c>
      <c r="F45" t="s">
        <v>25</v>
      </c>
      <c r="G45" s="4">
        <v>4</v>
      </c>
      <c r="H45" s="4">
        <v>171</v>
      </c>
      <c r="I45" s="4">
        <v>81</v>
      </c>
      <c r="J45" s="4">
        <v>33</v>
      </c>
      <c r="K45" s="4">
        <v>4</v>
      </c>
      <c r="L45" s="4">
        <v>1</v>
      </c>
      <c r="M45" s="5">
        <f>I45/H45</f>
        <v>0.47368421052631576</v>
      </c>
      <c r="N45" s="5">
        <f>J45/I45</f>
        <v>0.40740740740740738</v>
      </c>
      <c r="O45" t="e">
        <f>Red Borsalino (JPN)</f>
        <v>#NAME?</v>
      </c>
      <c r="P45" s="7">
        <v>3040318</v>
      </c>
      <c r="Q45" s="1">
        <f>P45/H45</f>
        <v>17779.637426900586</v>
      </c>
      <c r="R45" s="1">
        <f>P45/I45</f>
        <v>37534.790123456791</v>
      </c>
      <c r="S45" s="8" t="e">
        <f>P45/T45</f>
        <v>#VALUE!</v>
      </c>
      <c r="T45" s="1" t="e">
        <f>F45*H45</f>
        <v>#VALUE!</v>
      </c>
    </row>
    <row r="46" spans="1:20">
      <c r="A46" s="3">
        <v>45</v>
      </c>
      <c r="B46" t="s">
        <v>124</v>
      </c>
      <c r="C46" s="3">
        <v>1996</v>
      </c>
      <c r="D46" t="s">
        <v>125</v>
      </c>
      <c r="E46" s="4" t="s">
        <v>15</v>
      </c>
      <c r="F46" s="1">
        <v>35000</v>
      </c>
      <c r="G46" s="4">
        <v>7</v>
      </c>
      <c r="H46" s="4">
        <v>126</v>
      </c>
      <c r="I46" s="4">
        <v>52</v>
      </c>
      <c r="J46" s="4">
        <v>17</v>
      </c>
      <c r="K46" s="4">
        <v>3</v>
      </c>
      <c r="L46" s="4">
        <v>2</v>
      </c>
      <c r="M46" s="5">
        <f>I46/H46</f>
        <v>0.41269841269841268</v>
      </c>
      <c r="N46" s="5">
        <f>J46/I46</f>
        <v>0.32692307692307693</v>
      </c>
      <c r="O46" t="s">
        <v>126</v>
      </c>
      <c r="P46" s="7">
        <v>2952267</v>
      </c>
      <c r="Q46" s="1">
        <f>P46/H46</f>
        <v>23430.690476190477</v>
      </c>
      <c r="R46" s="1">
        <f>P46/I46</f>
        <v>56774.365384615383</v>
      </c>
      <c r="S46" s="8">
        <f>P46/T46</f>
        <v>0.66944829931972794</v>
      </c>
      <c r="T46" s="1">
        <f>F46*H46</f>
        <v>4410000</v>
      </c>
    </row>
    <row r="47" spans="1:20">
      <c r="A47" s="3">
        <v>46</v>
      </c>
      <c r="B47" t="s">
        <v>127</v>
      </c>
      <c r="C47" s="3">
        <v>1990</v>
      </c>
      <c r="D47" t="s">
        <v>128</v>
      </c>
      <c r="E47" s="4" t="s">
        <v>129</v>
      </c>
      <c r="F47" t="s">
        <v>25</v>
      </c>
      <c r="G47" s="4">
        <v>12</v>
      </c>
      <c r="H47" s="4">
        <v>145</v>
      </c>
      <c r="I47" s="4">
        <v>72</v>
      </c>
      <c r="J47" s="4">
        <v>24</v>
      </c>
      <c r="K47" s="4">
        <v>8</v>
      </c>
      <c r="L47" s="4">
        <v>2</v>
      </c>
      <c r="M47" s="5">
        <f>I47/H47</f>
        <v>0.49655172413793103</v>
      </c>
      <c r="N47" s="5">
        <f>J47/I47</f>
        <v>0.33333333333333331</v>
      </c>
      <c r="O47" t="s">
        <v>130</v>
      </c>
      <c r="P47" s="7">
        <v>2947702</v>
      </c>
      <c r="Q47" s="1">
        <f>P47/H47</f>
        <v>20328.979310344828</v>
      </c>
      <c r="R47" s="1">
        <f>P47/I47</f>
        <v>40940.305555555555</v>
      </c>
      <c r="S47" s="8" t="e">
        <f>P47/T47</f>
        <v>#VALUE!</v>
      </c>
      <c r="T47" s="1" t="e">
        <f>F47*H47</f>
        <v>#VALUE!</v>
      </c>
    </row>
    <row r="48" spans="1:20">
      <c r="A48" s="3">
        <v>47</v>
      </c>
      <c r="B48" t="s">
        <v>131</v>
      </c>
      <c r="C48" s="3">
        <v>1999</v>
      </c>
      <c r="D48" t="s">
        <v>132</v>
      </c>
      <c r="E48" s="4" t="s">
        <v>15</v>
      </c>
      <c r="F48" s="1">
        <v>25000</v>
      </c>
      <c r="G48" s="4">
        <v>4</v>
      </c>
      <c r="H48" s="4">
        <v>142</v>
      </c>
      <c r="I48" s="4">
        <v>68</v>
      </c>
      <c r="J48" s="4">
        <v>24</v>
      </c>
      <c r="K48" s="4">
        <v>4</v>
      </c>
      <c r="L48" s="4">
        <v>2</v>
      </c>
      <c r="M48" s="5">
        <f>I48/H48</f>
        <v>0.47887323943661969</v>
      </c>
      <c r="N48" s="5">
        <f>J48/I48</f>
        <v>0.35294117647058826</v>
      </c>
      <c r="O48" t="s">
        <v>133</v>
      </c>
      <c r="P48" s="7">
        <v>2945210</v>
      </c>
      <c r="Q48" s="1">
        <f>P48/H48</f>
        <v>20740.915492957745</v>
      </c>
      <c r="R48" s="1">
        <f>P48/I48</f>
        <v>43311.911764705881</v>
      </c>
      <c r="S48" s="8">
        <f>P48/T48</f>
        <v>0.82963661971830982</v>
      </c>
      <c r="T48" s="1">
        <f>F48*H48</f>
        <v>3550000</v>
      </c>
    </row>
    <row r="49" spans="1:20">
      <c r="A49" s="3">
        <v>48</v>
      </c>
      <c r="B49" t="s">
        <v>134</v>
      </c>
      <c r="C49" s="3">
        <v>1997</v>
      </c>
      <c r="D49" t="s">
        <v>135</v>
      </c>
      <c r="E49" s="4" t="s">
        <v>136</v>
      </c>
      <c r="F49" s="1">
        <v>5000</v>
      </c>
      <c r="G49" s="4">
        <v>5</v>
      </c>
      <c r="H49" s="4">
        <v>130</v>
      </c>
      <c r="I49" s="4">
        <v>72</v>
      </c>
      <c r="J49" s="4">
        <v>36</v>
      </c>
      <c r="K49" s="4">
        <v>5</v>
      </c>
      <c r="L49" s="4">
        <v>2</v>
      </c>
      <c r="M49" s="5">
        <f>I49/H49</f>
        <v>0.55384615384615388</v>
      </c>
      <c r="N49" s="5">
        <f>J49/I49</f>
        <v>0.5</v>
      </c>
      <c r="O49" t="s">
        <v>137</v>
      </c>
      <c r="P49" s="7">
        <v>2934738</v>
      </c>
      <c r="Q49" s="1">
        <f>P49/H49</f>
        <v>22574.907692307694</v>
      </c>
      <c r="R49" s="1">
        <f>P49/I49</f>
        <v>40760.25</v>
      </c>
      <c r="S49" s="8">
        <f>P49/T49</f>
        <v>4.5149815384615382</v>
      </c>
      <c r="T49" s="1">
        <f>F49*H49</f>
        <v>650000</v>
      </c>
    </row>
    <row r="50" spans="1:20">
      <c r="A50" s="3">
        <v>49</v>
      </c>
      <c r="B50" t="s">
        <v>138</v>
      </c>
      <c r="C50" s="3">
        <v>2000</v>
      </c>
      <c r="D50" t="s">
        <v>139</v>
      </c>
      <c r="E50" s="4" t="s">
        <v>140</v>
      </c>
      <c r="F50" s="1">
        <v>10000</v>
      </c>
      <c r="G50" s="4">
        <v>4</v>
      </c>
      <c r="H50" s="4">
        <v>166</v>
      </c>
      <c r="I50" s="4">
        <v>86</v>
      </c>
      <c r="J50" s="4">
        <v>24</v>
      </c>
      <c r="K50" s="4">
        <v>3</v>
      </c>
      <c r="L50" s="4">
        <v>1</v>
      </c>
      <c r="M50" s="5">
        <f>I50/H50</f>
        <v>0.51807228915662651</v>
      </c>
      <c r="N50" s="5">
        <f>J50/I50</f>
        <v>0.27906976744186046</v>
      </c>
      <c r="O50" t="s">
        <v>141</v>
      </c>
      <c r="P50" s="7">
        <v>2907587</v>
      </c>
      <c r="Q50" s="1">
        <f>P50/H50</f>
        <v>17515.584337349399</v>
      </c>
      <c r="R50" s="1">
        <f>P50/I50</f>
        <v>33809.151162790695</v>
      </c>
      <c r="S50" s="8">
        <f>P50/T50</f>
        <v>1.7515584337349397</v>
      </c>
      <c r="T50" s="1">
        <f>F50*H50</f>
        <v>1660000</v>
      </c>
    </row>
    <row r="51" spans="1:20">
      <c r="A51" s="3">
        <v>50</v>
      </c>
      <c r="B51" t="s">
        <v>142</v>
      </c>
      <c r="C51" s="3">
        <v>1994</v>
      </c>
      <c r="D51" t="s">
        <v>143</v>
      </c>
      <c r="E51" s="4" t="s">
        <v>15</v>
      </c>
      <c r="F51" s="1">
        <v>12500</v>
      </c>
      <c r="G51" s="4">
        <v>10</v>
      </c>
      <c r="H51" s="4">
        <v>151</v>
      </c>
      <c r="I51" s="4">
        <v>75</v>
      </c>
      <c r="J51" s="4">
        <v>33</v>
      </c>
      <c r="K51" s="4">
        <v>4</v>
      </c>
      <c r="L51" s="4">
        <v>2</v>
      </c>
      <c r="M51" s="5">
        <f>I51/H51</f>
        <v>0.49668874172185429</v>
      </c>
      <c r="N51" s="5">
        <f>J51/I51</f>
        <v>0.44</v>
      </c>
      <c r="O51" t="s">
        <v>144</v>
      </c>
      <c r="P51" s="7">
        <v>2903912</v>
      </c>
      <c r="Q51" s="1">
        <f>P51/H51</f>
        <v>19231.205298013247</v>
      </c>
      <c r="R51" s="1">
        <f>P51/I51</f>
        <v>38718.826666666668</v>
      </c>
      <c r="S51" s="8">
        <f>P51/T51</f>
        <v>1.5384964238410597</v>
      </c>
      <c r="T51" s="1">
        <f>F51*H51</f>
        <v>1887500</v>
      </c>
    </row>
    <row r="52" spans="1:20">
      <c r="A52" s="3">
        <v>51</v>
      </c>
      <c r="B52" t="s">
        <v>145</v>
      </c>
      <c r="C52" s="3">
        <v>1997</v>
      </c>
      <c r="D52" t="s">
        <v>86</v>
      </c>
      <c r="E52" s="4" t="s">
        <v>15</v>
      </c>
      <c r="F52" s="1">
        <v>12500</v>
      </c>
      <c r="G52" s="4">
        <v>7</v>
      </c>
      <c r="H52" s="4">
        <v>118</v>
      </c>
      <c r="I52" s="4">
        <v>49</v>
      </c>
      <c r="J52" s="4">
        <v>22</v>
      </c>
      <c r="K52" s="4">
        <v>2</v>
      </c>
      <c r="L52" s="4">
        <v>0</v>
      </c>
      <c r="M52" s="5">
        <f>I52/H52</f>
        <v>0.4152542372881356</v>
      </c>
      <c r="N52" s="5">
        <f>J52/I52</f>
        <v>0.44897959183673469</v>
      </c>
      <c r="O52" t="e">
        <f>London China Town (IRE)</f>
        <v>#NAME?</v>
      </c>
      <c r="P52" s="7">
        <v>2779565</v>
      </c>
      <c r="Q52" s="1">
        <f>P52/H52</f>
        <v>23555.635593220341</v>
      </c>
      <c r="R52" s="1">
        <f>P52/I52</f>
        <v>56725.816326530614</v>
      </c>
      <c r="S52" s="8">
        <f>P52/T52</f>
        <v>1.8844508474576271</v>
      </c>
      <c r="T52" s="1">
        <f>F52*H52</f>
        <v>1475000</v>
      </c>
    </row>
    <row r="53" spans="1:20">
      <c r="A53" s="3">
        <v>52</v>
      </c>
      <c r="B53" t="s">
        <v>146</v>
      </c>
      <c r="C53" s="3">
        <v>1997</v>
      </c>
      <c r="D53" t="s">
        <v>147</v>
      </c>
      <c r="E53" s="4" t="s">
        <v>24</v>
      </c>
      <c r="F53" t="s">
        <v>25</v>
      </c>
      <c r="G53" s="4">
        <v>7</v>
      </c>
      <c r="H53" s="4">
        <v>157</v>
      </c>
      <c r="I53" s="4">
        <v>74</v>
      </c>
      <c r="J53" s="4">
        <v>19</v>
      </c>
      <c r="K53" s="4">
        <v>4</v>
      </c>
      <c r="L53" s="4">
        <v>1</v>
      </c>
      <c r="M53" s="5">
        <f>I53/H53</f>
        <v>0.4713375796178344</v>
      </c>
      <c r="N53" s="5">
        <f>J53/I53</f>
        <v>0.25675675675675674</v>
      </c>
      <c r="O53" t="s">
        <v>148</v>
      </c>
      <c r="P53" s="7">
        <v>2772284</v>
      </c>
      <c r="Q53" s="1">
        <f>P53/H53</f>
        <v>17657.859872611465</v>
      </c>
      <c r="R53" s="1">
        <f>P53/I53</f>
        <v>37463.2972972973</v>
      </c>
      <c r="S53" s="8" t="e">
        <f>P53/T53</f>
        <v>#VALUE!</v>
      </c>
      <c r="T53" s="1" t="e">
        <f>F53*H53</f>
        <v>#VALUE!</v>
      </c>
    </row>
    <row r="54" spans="1:20">
      <c r="A54" s="3">
        <v>53</v>
      </c>
      <c r="B54" t="s">
        <v>149</v>
      </c>
      <c r="C54" s="3">
        <v>1998</v>
      </c>
      <c r="D54" t="s">
        <v>18</v>
      </c>
      <c r="E54" s="4" t="s">
        <v>15</v>
      </c>
      <c r="F54" s="1">
        <v>10000</v>
      </c>
      <c r="G54" s="4">
        <v>5</v>
      </c>
      <c r="H54" s="4">
        <v>174</v>
      </c>
      <c r="I54" s="4">
        <v>82</v>
      </c>
      <c r="J54" s="4">
        <v>27</v>
      </c>
      <c r="K54" s="4">
        <v>2</v>
      </c>
      <c r="L54" s="4">
        <v>1</v>
      </c>
      <c r="M54" s="5">
        <f>I54/H54</f>
        <v>0.47126436781609193</v>
      </c>
      <c r="N54" s="5">
        <f>J54/I54</f>
        <v>0.32926829268292684</v>
      </c>
      <c r="O54" t="e">
        <f>Skysurfers (GB)</f>
        <v>#NAME?</v>
      </c>
      <c r="P54" s="7">
        <v>2744037</v>
      </c>
      <c r="Q54" s="1">
        <f>P54/H54</f>
        <v>15770.327586206897</v>
      </c>
      <c r="R54" s="1">
        <f>P54/I54</f>
        <v>33463.865853658535</v>
      </c>
      <c r="S54" s="8">
        <f>P54/T54</f>
        <v>1.5770327586206896</v>
      </c>
      <c r="T54" s="1">
        <f>F54*H54</f>
        <v>1740000</v>
      </c>
    </row>
    <row r="55" spans="1:20">
      <c r="A55" s="3">
        <v>54</v>
      </c>
      <c r="B55" t="s">
        <v>150</v>
      </c>
      <c r="C55" s="3">
        <v>1998</v>
      </c>
      <c r="D55" t="s">
        <v>14</v>
      </c>
      <c r="E55" s="4" t="s">
        <v>140</v>
      </c>
      <c r="F55" s="1">
        <v>6500</v>
      </c>
      <c r="G55" s="4">
        <v>6</v>
      </c>
      <c r="H55" s="4">
        <v>124</v>
      </c>
      <c r="I55" s="4">
        <v>63</v>
      </c>
      <c r="J55" s="4">
        <v>22</v>
      </c>
      <c r="K55" s="4">
        <v>7</v>
      </c>
      <c r="L55" s="4">
        <v>1</v>
      </c>
      <c r="M55" s="5">
        <f>I55/H55</f>
        <v>0.50806451612903225</v>
      </c>
      <c r="N55" s="5">
        <f>J55/I55</f>
        <v>0.34920634920634919</v>
      </c>
      <c r="O55" t="s">
        <v>151</v>
      </c>
      <c r="P55" s="7">
        <v>2643723</v>
      </c>
      <c r="Q55" s="1">
        <f>P55/H55</f>
        <v>21320.346774193549</v>
      </c>
      <c r="R55" s="1">
        <f>P55/I55</f>
        <v>41963.857142857145</v>
      </c>
      <c r="S55" s="8">
        <f>P55/T55</f>
        <v>3.2800533498759306</v>
      </c>
      <c r="T55" s="1">
        <f>F55*H55</f>
        <v>806000</v>
      </c>
    </row>
    <row r="56" spans="1:20">
      <c r="A56" s="3">
        <v>55</v>
      </c>
      <c r="B56" t="s">
        <v>152</v>
      </c>
      <c r="C56" s="3">
        <v>1993</v>
      </c>
      <c r="D56" t="s">
        <v>14</v>
      </c>
      <c r="E56" s="4" t="s">
        <v>24</v>
      </c>
      <c r="F56" t="s">
        <v>25</v>
      </c>
      <c r="G56" s="4">
        <v>11</v>
      </c>
      <c r="H56" s="4">
        <v>157</v>
      </c>
      <c r="I56" s="4">
        <v>70</v>
      </c>
      <c r="J56" s="4">
        <v>23</v>
      </c>
      <c r="K56" s="4">
        <v>2</v>
      </c>
      <c r="L56" s="4">
        <v>2</v>
      </c>
      <c r="M56" s="5">
        <f>I56/H56</f>
        <v>0.44585987261146498</v>
      </c>
      <c r="N56" s="5">
        <f>J56/I56</f>
        <v>0.32857142857142857</v>
      </c>
      <c r="O56" t="e">
        <f>Special Duty (GB)</f>
        <v>#NAME?</v>
      </c>
      <c r="P56" s="7">
        <v>2597221</v>
      </c>
      <c r="Q56" s="1">
        <f>P56/H56</f>
        <v>16542.808917197453</v>
      </c>
      <c r="R56" s="1">
        <f>P56/I56</f>
        <v>37103.157142857141</v>
      </c>
      <c r="S56" s="8" t="e">
        <f>P56/T56</f>
        <v>#VALUE!</v>
      </c>
      <c r="T56" s="1" t="e">
        <f>F56*H56</f>
        <v>#VALUE!</v>
      </c>
    </row>
    <row r="57" spans="1:20">
      <c r="A57" s="3">
        <v>56</v>
      </c>
      <c r="B57" t="s">
        <v>153</v>
      </c>
      <c r="C57" s="3">
        <v>1996</v>
      </c>
      <c r="D57" t="s">
        <v>154</v>
      </c>
      <c r="E57" s="4" t="s">
        <v>15</v>
      </c>
      <c r="F57" s="1">
        <v>17500</v>
      </c>
      <c r="G57" s="4">
        <v>7</v>
      </c>
      <c r="H57" s="4">
        <v>129</v>
      </c>
      <c r="I57" s="4">
        <v>64</v>
      </c>
      <c r="J57" s="4">
        <v>31</v>
      </c>
      <c r="K57" s="4">
        <v>5</v>
      </c>
      <c r="L57" s="4">
        <v>2</v>
      </c>
      <c r="M57" s="5">
        <f>I57/H57</f>
        <v>0.49612403100775193</v>
      </c>
      <c r="N57" s="5">
        <f>J57/I57</f>
        <v>0.484375</v>
      </c>
      <c r="O57" t="s">
        <v>155</v>
      </c>
      <c r="P57" s="7">
        <v>2573720</v>
      </c>
      <c r="Q57" s="1">
        <f>P57/H57</f>
        <v>19951.317829457363</v>
      </c>
      <c r="R57" s="1">
        <f>P57/I57</f>
        <v>40214.375</v>
      </c>
      <c r="S57" s="8">
        <f>P57/T57</f>
        <v>1.1400753045404208</v>
      </c>
      <c r="T57" s="1">
        <f>F57*H57</f>
        <v>2257500</v>
      </c>
    </row>
    <row r="58" spans="1:20">
      <c r="A58" s="3">
        <v>57</v>
      </c>
      <c r="B58" t="s">
        <v>156</v>
      </c>
      <c r="C58" s="3">
        <v>1989</v>
      </c>
      <c r="D58" t="s">
        <v>157</v>
      </c>
      <c r="E58" s="4" t="s">
        <v>15</v>
      </c>
      <c r="F58" s="1">
        <v>3500</v>
      </c>
      <c r="G58" s="4">
        <v>12</v>
      </c>
      <c r="H58" s="4">
        <v>182</v>
      </c>
      <c r="I58" s="4">
        <v>97</v>
      </c>
      <c r="J58" s="4">
        <v>46</v>
      </c>
      <c r="K58" s="4">
        <v>4</v>
      </c>
      <c r="L58" s="4">
        <v>0</v>
      </c>
      <c r="M58" s="5">
        <f>I58/H58</f>
        <v>0.53296703296703296</v>
      </c>
      <c r="N58" s="5">
        <f>J58/I58</f>
        <v>0.47422680412371132</v>
      </c>
      <c r="O58" t="s">
        <v>158</v>
      </c>
      <c r="P58" s="7">
        <v>2566521</v>
      </c>
      <c r="Q58" s="1">
        <f>P58/H58</f>
        <v>14101.763736263736</v>
      </c>
      <c r="R58" s="1">
        <f>P58/I58</f>
        <v>26458.9793814433</v>
      </c>
      <c r="S58" s="8">
        <f>P58/T58</f>
        <v>4.02907535321821</v>
      </c>
      <c r="T58" s="1">
        <f>F58*H58</f>
        <v>637000</v>
      </c>
    </row>
    <row r="59" spans="1:20">
      <c r="A59" s="3">
        <v>58</v>
      </c>
      <c r="B59" t="s">
        <v>159</v>
      </c>
      <c r="C59" s="3">
        <v>1996</v>
      </c>
      <c r="D59" t="s">
        <v>14</v>
      </c>
      <c r="E59" s="4" t="s">
        <v>15</v>
      </c>
      <c r="F59" s="1">
        <v>17500</v>
      </c>
      <c r="G59" s="4">
        <v>8</v>
      </c>
      <c r="H59" s="4">
        <v>179</v>
      </c>
      <c r="I59" s="4">
        <v>77</v>
      </c>
      <c r="J59" s="4">
        <v>24</v>
      </c>
      <c r="K59" s="4">
        <v>2</v>
      </c>
      <c r="L59" s="4">
        <v>0</v>
      </c>
      <c r="M59" s="5">
        <f>I59/H59</f>
        <v>0.43016759776536312</v>
      </c>
      <c r="N59" s="5">
        <f>J59/I59</f>
        <v>0.31168831168831168</v>
      </c>
      <c r="O59" t="s">
        <v>160</v>
      </c>
      <c r="P59" s="7">
        <v>2561102</v>
      </c>
      <c r="Q59" s="1">
        <f>P59/H59</f>
        <v>14307.832402234637</v>
      </c>
      <c r="R59" s="1">
        <f>P59/I59</f>
        <v>33261.064935064933</v>
      </c>
      <c r="S59" s="8">
        <f>P59/T59</f>
        <v>0.81759042298483642</v>
      </c>
      <c r="T59" s="1">
        <f>F59*H59</f>
        <v>3132500</v>
      </c>
    </row>
    <row r="60" spans="1:20">
      <c r="A60" s="3">
        <v>59</v>
      </c>
      <c r="B60" t="s">
        <v>161</v>
      </c>
      <c r="C60" s="3">
        <v>2000</v>
      </c>
      <c r="D60" t="s">
        <v>108</v>
      </c>
      <c r="E60" s="4" t="s">
        <v>136</v>
      </c>
      <c r="F60" s="1">
        <v>8000</v>
      </c>
      <c r="G60" s="4">
        <v>2</v>
      </c>
      <c r="H60" s="4">
        <v>111</v>
      </c>
      <c r="I60" s="4">
        <v>57</v>
      </c>
      <c r="J60" s="4">
        <v>23</v>
      </c>
      <c r="K60" s="4">
        <v>3</v>
      </c>
      <c r="L60" s="4">
        <v>1</v>
      </c>
      <c r="M60" s="5">
        <f>I60/H60</f>
        <v>0.51351351351351349</v>
      </c>
      <c r="N60" s="5">
        <f>J60/I60</f>
        <v>0.40350877192982454</v>
      </c>
      <c r="O60" t="s">
        <v>162</v>
      </c>
      <c r="P60" s="7">
        <v>2532894</v>
      </c>
      <c r="Q60" s="1">
        <f>P60/H60</f>
        <v>22818.864864864863</v>
      </c>
      <c r="R60" s="1">
        <f>P60/I60</f>
        <v>44436.73684210526</v>
      </c>
      <c r="S60" s="8">
        <f>P60/T60</f>
        <v>2.852358108108108</v>
      </c>
      <c r="T60" s="1">
        <f>F60*H60</f>
        <v>888000</v>
      </c>
    </row>
    <row r="61" spans="1:20">
      <c r="A61" s="3">
        <v>60</v>
      </c>
      <c r="B61" t="s">
        <v>163</v>
      </c>
      <c r="C61" s="3">
        <v>1994</v>
      </c>
      <c r="D61" t="s">
        <v>14</v>
      </c>
      <c r="E61" s="4" t="s">
        <v>119</v>
      </c>
      <c r="F61" s="1">
        <v>5000</v>
      </c>
      <c r="G61" s="4">
        <v>8</v>
      </c>
      <c r="H61" s="4">
        <v>142</v>
      </c>
      <c r="I61" s="4">
        <v>58</v>
      </c>
      <c r="J61" s="4">
        <v>20</v>
      </c>
      <c r="K61" s="4">
        <v>5</v>
      </c>
      <c r="L61" s="4">
        <v>2</v>
      </c>
      <c r="M61" s="5">
        <f>I61/H61</f>
        <v>0.40845070422535212</v>
      </c>
      <c r="N61" s="5">
        <f>J61/I61</f>
        <v>0.34482758620689657</v>
      </c>
      <c r="O61" t="s">
        <v>164</v>
      </c>
      <c r="P61" s="7">
        <v>2492981</v>
      </c>
      <c r="Q61" s="1">
        <f>P61/H61</f>
        <v>17556.204225352114</v>
      </c>
      <c r="R61" s="1">
        <f>P61/I61</f>
        <v>42982.431034482761</v>
      </c>
      <c r="S61" s="8">
        <f>P61/T61</f>
        <v>3.5112408450704224</v>
      </c>
      <c r="T61" s="1">
        <f>F61*H61</f>
        <v>710000</v>
      </c>
    </row>
    <row r="62" spans="1:20">
      <c r="A62" s="3">
        <v>61</v>
      </c>
      <c r="B62" t="s">
        <v>165</v>
      </c>
      <c r="C62" s="3">
        <v>1986</v>
      </c>
      <c r="D62" t="s">
        <v>166</v>
      </c>
      <c r="E62" s="4" t="s">
        <v>15</v>
      </c>
      <c r="F62" s="1">
        <v>15000</v>
      </c>
      <c r="G62" s="4">
        <v>16</v>
      </c>
      <c r="H62" s="4">
        <v>125</v>
      </c>
      <c r="I62" s="4">
        <v>46</v>
      </c>
      <c r="J62" s="4">
        <v>21</v>
      </c>
      <c r="K62" s="4">
        <v>4</v>
      </c>
      <c r="L62" s="4">
        <v>2</v>
      </c>
      <c r="M62" s="5">
        <f>I62/H62</f>
        <v>0.36799999999999999</v>
      </c>
      <c r="N62" s="5">
        <f>J62/I62</f>
        <v>0.45652173913043476</v>
      </c>
      <c r="O62" t="s">
        <v>167</v>
      </c>
      <c r="P62" s="7">
        <v>2399156</v>
      </c>
      <c r="Q62" s="1">
        <f>P62/H62</f>
        <v>19193.248</v>
      </c>
      <c r="R62" s="1">
        <f>P62/I62</f>
        <v>52155.565217391304</v>
      </c>
      <c r="S62" s="8">
        <f>P62/T62</f>
        <v>1.2795498666666667</v>
      </c>
      <c r="T62" s="1">
        <f>F62*H62</f>
        <v>1875000</v>
      </c>
    </row>
    <row r="63" spans="1:20">
      <c r="A63" s="3">
        <v>62</v>
      </c>
      <c r="B63" t="s">
        <v>125</v>
      </c>
      <c r="C63" s="3">
        <v>1990</v>
      </c>
      <c r="D63" t="s">
        <v>18</v>
      </c>
      <c r="E63" s="4" t="s">
        <v>15</v>
      </c>
      <c r="F63" t="s">
        <v>120</v>
      </c>
      <c r="G63" s="4">
        <v>14</v>
      </c>
      <c r="H63" s="4">
        <v>79</v>
      </c>
      <c r="I63" s="4">
        <v>28</v>
      </c>
      <c r="J63" s="4">
        <v>5</v>
      </c>
      <c r="K63" s="4">
        <v>3</v>
      </c>
      <c r="L63" s="4">
        <v>2</v>
      </c>
      <c r="M63" s="5">
        <f>I63/H63</f>
        <v>0.35443037974683544</v>
      </c>
      <c r="N63" s="5">
        <f>J63/I63</f>
        <v>0.17857142857142858</v>
      </c>
      <c r="O63" t="s">
        <v>168</v>
      </c>
      <c r="P63" s="7">
        <v>2374556</v>
      </c>
      <c r="Q63" s="1">
        <f>P63/H63</f>
        <v>30057.67088607595</v>
      </c>
      <c r="R63" s="1">
        <f>P63/I63</f>
        <v>84805.571428571435</v>
      </c>
      <c r="S63" s="8" t="e">
        <f>P63/T63</f>
        <v>#VALUE!</v>
      </c>
      <c r="T63" s="1" t="e">
        <f>F63*H63</f>
        <v>#VALUE!</v>
      </c>
    </row>
    <row r="64" spans="1:20">
      <c r="A64" s="3">
        <v>63</v>
      </c>
      <c r="B64" t="s">
        <v>169</v>
      </c>
      <c r="C64" s="3">
        <v>1999</v>
      </c>
      <c r="D64" t="s">
        <v>34</v>
      </c>
      <c r="E64" s="4" t="s">
        <v>15</v>
      </c>
      <c r="F64" s="1">
        <v>15000</v>
      </c>
      <c r="G64" s="4">
        <v>4</v>
      </c>
      <c r="H64" s="4">
        <v>176</v>
      </c>
      <c r="I64" s="4">
        <v>74</v>
      </c>
      <c r="J64" s="4">
        <v>28</v>
      </c>
      <c r="K64" s="4">
        <v>5</v>
      </c>
      <c r="L64" s="4">
        <v>1</v>
      </c>
      <c r="M64" s="5">
        <f>I64/H64</f>
        <v>0.42045454545454547</v>
      </c>
      <c r="N64" s="5">
        <f>J64/I64</f>
        <v>0.3783783783783784</v>
      </c>
      <c r="O64" t="s">
        <v>170</v>
      </c>
      <c r="P64" s="7">
        <v>2328556</v>
      </c>
      <c r="Q64" s="1">
        <f>P64/H64</f>
        <v>13230.431818181818</v>
      </c>
      <c r="R64" s="1">
        <f>P64/I64</f>
        <v>31466.972972972973</v>
      </c>
      <c r="S64" s="8">
        <f>P64/T64</f>
        <v>0.88202878787878791</v>
      </c>
      <c r="T64" s="1">
        <f>F64*H64</f>
        <v>2640000</v>
      </c>
    </row>
    <row r="65" spans="1:20">
      <c r="A65" s="3">
        <v>64</v>
      </c>
      <c r="B65" t="s">
        <v>171</v>
      </c>
      <c r="C65" s="3">
        <v>1999</v>
      </c>
      <c r="D65" t="s">
        <v>20</v>
      </c>
      <c r="E65" s="4" t="s">
        <v>172</v>
      </c>
      <c r="F65" s="1">
        <v>10000</v>
      </c>
      <c r="G65" s="4">
        <v>5</v>
      </c>
      <c r="H65" s="4">
        <v>139</v>
      </c>
      <c r="I65" s="4">
        <v>68</v>
      </c>
      <c r="J65" s="4">
        <v>26</v>
      </c>
      <c r="K65" s="4">
        <v>7</v>
      </c>
      <c r="L65" s="4">
        <v>1</v>
      </c>
      <c r="M65" s="5">
        <f>I65/H65</f>
        <v>0.48920863309352519</v>
      </c>
      <c r="N65" s="5">
        <f>J65/I65</f>
        <v>0.38235294117647056</v>
      </c>
      <c r="O65" t="s">
        <v>173</v>
      </c>
      <c r="P65" s="7">
        <v>2298780</v>
      </c>
      <c r="Q65" s="1">
        <f>P65/H65</f>
        <v>16537.98561151079</v>
      </c>
      <c r="R65" s="1">
        <f>P65/I65</f>
        <v>33805.588235294119</v>
      </c>
      <c r="S65" s="8">
        <f>P65/T65</f>
        <v>1.653798561151079</v>
      </c>
      <c r="T65" s="1">
        <f>F65*H65</f>
        <v>1390000</v>
      </c>
    </row>
    <row r="66" spans="1:20">
      <c r="A66" s="3">
        <v>65</v>
      </c>
      <c r="B66" t="s">
        <v>174</v>
      </c>
      <c r="C66" s="3">
        <v>1985</v>
      </c>
      <c r="D66" t="s">
        <v>175</v>
      </c>
      <c r="E66" s="4" t="s">
        <v>129</v>
      </c>
      <c r="F66" t="s">
        <v>25</v>
      </c>
      <c r="G66" s="4">
        <v>18</v>
      </c>
      <c r="H66" s="4">
        <v>117</v>
      </c>
      <c r="I66" s="4">
        <v>44</v>
      </c>
      <c r="J66" s="4">
        <v>20</v>
      </c>
      <c r="K66" s="4">
        <v>5</v>
      </c>
      <c r="L66" s="4">
        <v>3</v>
      </c>
      <c r="M66" s="5">
        <f>I66/H66</f>
        <v>0.37606837606837606</v>
      </c>
      <c r="N66" s="5">
        <f>J66/I66</f>
        <v>0.45454545454545453</v>
      </c>
      <c r="O66" t="s">
        <v>176</v>
      </c>
      <c r="P66" s="7">
        <v>2290497</v>
      </c>
      <c r="Q66" s="1">
        <f>P66/H66</f>
        <v>19576.897435897437</v>
      </c>
      <c r="R66" s="1">
        <f>P66/I66</f>
        <v>52056.75</v>
      </c>
      <c r="S66" s="8" t="e">
        <f>P66/T66</f>
        <v>#VALUE!</v>
      </c>
      <c r="T66" s="1" t="e">
        <f>F66*H66</f>
        <v>#VALUE!</v>
      </c>
    </row>
    <row r="67" spans="1:20">
      <c r="A67" s="3">
        <v>66</v>
      </c>
      <c r="B67" t="s">
        <v>177</v>
      </c>
      <c r="C67" s="3">
        <v>1984</v>
      </c>
      <c r="D67" t="s">
        <v>178</v>
      </c>
      <c r="E67" s="4" t="s">
        <v>179</v>
      </c>
      <c r="F67" s="1">
        <v>14268</v>
      </c>
      <c r="G67" s="4">
        <v>19</v>
      </c>
      <c r="H67" s="4">
        <v>108</v>
      </c>
      <c r="I67" s="4">
        <v>48</v>
      </c>
      <c r="J67" s="4">
        <v>11</v>
      </c>
      <c r="K67" s="4">
        <v>2</v>
      </c>
      <c r="L67" s="4">
        <v>1</v>
      </c>
      <c r="M67" s="5">
        <f>I67/H67</f>
        <v>0.44444444444444442</v>
      </c>
      <c r="N67" s="5">
        <f>J67/I67</f>
        <v>0.22916666666666666</v>
      </c>
      <c r="O67" t="s">
        <v>180</v>
      </c>
      <c r="P67" s="7">
        <v>2279084</v>
      </c>
      <c r="Q67" s="1">
        <f>P67/H67</f>
        <v>21102.629629629631</v>
      </c>
      <c r="R67" s="1">
        <f>P67/I67</f>
        <v>47480.916666666664</v>
      </c>
      <c r="S67" s="8">
        <f>P67/T67</f>
        <v>1.4790180564640896</v>
      </c>
      <c r="T67" s="1">
        <f>F67*H67</f>
        <v>1540944</v>
      </c>
    </row>
    <row r="68" spans="1:20">
      <c r="A68" s="3">
        <v>67</v>
      </c>
      <c r="B68" t="s">
        <v>181</v>
      </c>
      <c r="C68" s="3">
        <v>1997</v>
      </c>
      <c r="D68" t="s">
        <v>182</v>
      </c>
      <c r="E68" s="4" t="s">
        <v>15</v>
      </c>
      <c r="F68" s="1">
        <v>10000</v>
      </c>
      <c r="G68" s="4">
        <v>5</v>
      </c>
      <c r="H68" s="4">
        <v>155</v>
      </c>
      <c r="I68" s="4">
        <v>75</v>
      </c>
      <c r="J68" s="4">
        <v>19</v>
      </c>
      <c r="K68" s="4">
        <v>2</v>
      </c>
      <c r="L68" s="4">
        <v>0</v>
      </c>
      <c r="M68" s="5">
        <f>I68/H68</f>
        <v>0.4838709677419355</v>
      </c>
      <c r="N68" s="5">
        <f>J68/I68</f>
        <v>0.25333333333333335</v>
      </c>
      <c r="O68" t="s">
        <v>183</v>
      </c>
      <c r="P68" s="7">
        <v>2275389</v>
      </c>
      <c r="Q68" s="1">
        <f>P68/H68</f>
        <v>14679.929032258064</v>
      </c>
      <c r="R68" s="1">
        <f>P68/I68</f>
        <v>30338.52</v>
      </c>
      <c r="S68" s="8">
        <f>P68/T68</f>
        <v>1.4679929032258066</v>
      </c>
      <c r="T68" s="1">
        <f>F68*H68</f>
        <v>1550000</v>
      </c>
    </row>
    <row r="69" spans="1:20">
      <c r="A69" s="3">
        <v>68</v>
      </c>
      <c r="B69" t="s">
        <v>184</v>
      </c>
      <c r="C69" s="3">
        <v>1999</v>
      </c>
      <c r="D69" t="s">
        <v>185</v>
      </c>
      <c r="E69" s="4" t="s">
        <v>140</v>
      </c>
      <c r="F69" s="1">
        <v>5000</v>
      </c>
      <c r="G69" s="4">
        <v>4</v>
      </c>
      <c r="H69" s="4">
        <v>131</v>
      </c>
      <c r="I69" s="4">
        <v>57</v>
      </c>
      <c r="J69" s="4">
        <v>25</v>
      </c>
      <c r="K69" s="4">
        <v>5</v>
      </c>
      <c r="L69" s="4">
        <v>1</v>
      </c>
      <c r="M69" s="5">
        <f>I69/H69</f>
        <v>0.4351145038167939</v>
      </c>
      <c r="N69" s="5">
        <f>J69/I69</f>
        <v>0.43859649122807015</v>
      </c>
      <c r="O69" t="s">
        <v>186</v>
      </c>
      <c r="P69" s="7">
        <v>2244541</v>
      </c>
      <c r="Q69" s="1">
        <f>P69/H69</f>
        <v>17133.900763358779</v>
      </c>
      <c r="R69" s="1">
        <f>P69/I69</f>
        <v>39377.912280701756</v>
      </c>
      <c r="S69" s="8">
        <f>P69/T69</f>
        <v>3.4267801526717556</v>
      </c>
      <c r="T69" s="1">
        <f>F69*H69</f>
        <v>655000</v>
      </c>
    </row>
    <row r="70" spans="1:20">
      <c r="A70" s="3">
        <v>69</v>
      </c>
      <c r="B70" t="s">
        <v>111</v>
      </c>
      <c r="C70" s="3">
        <v>1992</v>
      </c>
      <c r="D70" t="s">
        <v>34</v>
      </c>
      <c r="E70" s="4" t="s">
        <v>15</v>
      </c>
      <c r="F70" s="1">
        <v>50000</v>
      </c>
      <c r="G70" s="4">
        <v>12</v>
      </c>
      <c r="H70" s="4">
        <v>199</v>
      </c>
      <c r="I70" s="4">
        <v>62</v>
      </c>
      <c r="J70" s="4">
        <v>13</v>
      </c>
      <c r="K70" s="4">
        <v>4</v>
      </c>
      <c r="L70" s="4">
        <v>2</v>
      </c>
      <c r="M70" s="5">
        <f>I70/H70</f>
        <v>0.31155778894472363</v>
      </c>
      <c r="N70" s="5">
        <f>J70/I70</f>
        <v>0.20967741935483872</v>
      </c>
      <c r="O70" t="s">
        <v>187</v>
      </c>
      <c r="P70" s="7">
        <v>2241939</v>
      </c>
      <c r="Q70" s="1">
        <f>P70/H70</f>
        <v>11266.025125628141</v>
      </c>
      <c r="R70" s="1">
        <f>P70/I70</f>
        <v>36160.306451612902</v>
      </c>
      <c r="S70" s="8">
        <f>P70/T70</f>
        <v>0.2253205025125628</v>
      </c>
      <c r="T70" s="1">
        <f>F70*H70</f>
        <v>9950000</v>
      </c>
    </row>
    <row r="71" spans="1:20">
      <c r="A71" s="3">
        <v>70</v>
      </c>
      <c r="B71" t="s">
        <v>188</v>
      </c>
      <c r="C71" s="3">
        <v>2001</v>
      </c>
      <c r="D71" t="s">
        <v>152</v>
      </c>
      <c r="E71" s="4" t="s">
        <v>15</v>
      </c>
      <c r="F71" s="1">
        <v>7500</v>
      </c>
      <c r="G71" s="4">
        <v>4</v>
      </c>
      <c r="H71" s="4">
        <v>136</v>
      </c>
      <c r="I71" s="4">
        <v>63</v>
      </c>
      <c r="J71" s="4">
        <v>26</v>
      </c>
      <c r="K71" s="4">
        <v>5</v>
      </c>
      <c r="L71" s="4">
        <v>2</v>
      </c>
      <c r="M71" s="5">
        <f>I71/H71</f>
        <v>0.46323529411764708</v>
      </c>
      <c r="N71" s="5">
        <f>J71/I71</f>
        <v>0.41269841269841268</v>
      </c>
      <c r="O71" t="s">
        <v>189</v>
      </c>
      <c r="P71" s="7">
        <v>2211811</v>
      </c>
      <c r="Q71" s="1">
        <f>P71/H71</f>
        <v>16263.316176470587</v>
      </c>
      <c r="R71" s="1">
        <f>P71/I71</f>
        <v>35108.111111111109</v>
      </c>
      <c r="S71" s="8">
        <f>P71/T71</f>
        <v>2.1684421568627452</v>
      </c>
      <c r="T71" s="1">
        <f>F71*H71</f>
        <v>1020000</v>
      </c>
    </row>
    <row r="72" spans="1:20">
      <c r="A72" s="3">
        <v>71</v>
      </c>
      <c r="B72" t="s">
        <v>190</v>
      </c>
      <c r="C72" s="3">
        <v>1999</v>
      </c>
      <c r="D72" t="s">
        <v>191</v>
      </c>
      <c r="E72" s="4" t="s">
        <v>15</v>
      </c>
      <c r="F72" s="1">
        <v>10000</v>
      </c>
      <c r="G72" s="4">
        <v>5</v>
      </c>
      <c r="H72" s="4">
        <v>146</v>
      </c>
      <c r="I72" s="4">
        <v>67</v>
      </c>
      <c r="J72" s="4">
        <v>19</v>
      </c>
      <c r="K72" s="4">
        <v>2</v>
      </c>
      <c r="L72" s="4">
        <v>0</v>
      </c>
      <c r="M72" s="5">
        <f>I72/H72</f>
        <v>0.4589041095890411</v>
      </c>
      <c r="N72" s="5">
        <f>J72/I72</f>
        <v>0.28358208955223879</v>
      </c>
      <c r="O72" t="s">
        <v>192</v>
      </c>
      <c r="P72" s="7">
        <v>2204350</v>
      </c>
      <c r="Q72" s="1">
        <f>P72/H72</f>
        <v>15098.287671232876</v>
      </c>
      <c r="R72" s="1">
        <f>P72/I72</f>
        <v>32900.746268656716</v>
      </c>
      <c r="S72" s="8">
        <f>P72/T72</f>
        <v>1.5098287671232877</v>
      </c>
      <c r="T72" s="1">
        <f>F72*H72</f>
        <v>1460000</v>
      </c>
    </row>
    <row r="73" spans="1:20">
      <c r="A73" s="3">
        <v>72</v>
      </c>
      <c r="B73" t="s">
        <v>34</v>
      </c>
      <c r="C73" s="3">
        <v>1984</v>
      </c>
      <c r="D73" t="s">
        <v>18</v>
      </c>
      <c r="E73" s="4" t="s">
        <v>24</v>
      </c>
      <c r="F73" t="s">
        <v>25</v>
      </c>
      <c r="G73" s="4">
        <v>20</v>
      </c>
      <c r="H73" s="4">
        <v>106</v>
      </c>
      <c r="I73" s="4">
        <v>39</v>
      </c>
      <c r="J73" s="4">
        <v>7</v>
      </c>
      <c r="K73" s="4">
        <v>1</v>
      </c>
      <c r="L73" s="4">
        <v>1</v>
      </c>
      <c r="M73" s="5">
        <f>I73/H73</f>
        <v>0.36792452830188677</v>
      </c>
      <c r="N73" s="5">
        <f>J73/I73</f>
        <v>0.17948717948717949</v>
      </c>
      <c r="O73" t="s">
        <v>193</v>
      </c>
      <c r="P73" s="7">
        <v>2201986</v>
      </c>
      <c r="Q73" s="1">
        <f>P73/H73</f>
        <v>20773.452830188678</v>
      </c>
      <c r="R73" s="1">
        <f>P73/I73</f>
        <v>56461.179487179485</v>
      </c>
      <c r="S73" s="8" t="e">
        <f>P73/T73</f>
        <v>#VALUE!</v>
      </c>
      <c r="T73" s="1" t="e">
        <f>F73*H73</f>
        <v>#VALUE!</v>
      </c>
    </row>
    <row r="74" spans="1:20">
      <c r="A74" s="3">
        <v>73</v>
      </c>
      <c r="B74" t="s">
        <v>194</v>
      </c>
      <c r="C74" s="3">
        <v>1996</v>
      </c>
      <c r="D74" t="s">
        <v>14</v>
      </c>
      <c r="E74" s="4" t="s">
        <v>113</v>
      </c>
      <c r="F74" s="1">
        <v>3000</v>
      </c>
      <c r="G74" s="4">
        <v>7</v>
      </c>
      <c r="H74" s="4">
        <v>146</v>
      </c>
      <c r="I74" s="4">
        <v>69</v>
      </c>
      <c r="J74" s="4">
        <v>27</v>
      </c>
      <c r="K74" s="4">
        <v>1</v>
      </c>
      <c r="L74" s="4">
        <v>0</v>
      </c>
      <c r="M74" s="5">
        <f>I74/H74</f>
        <v>0.4726027397260274</v>
      </c>
      <c r="N74" s="5">
        <f>J74/I74</f>
        <v>0.39130434782608697</v>
      </c>
      <c r="O74" t="s">
        <v>195</v>
      </c>
      <c r="P74" s="7">
        <v>2192436</v>
      </c>
      <c r="Q74" s="1">
        <f>P74/H74</f>
        <v>15016.684931506848</v>
      </c>
      <c r="R74" s="1">
        <f>P74/I74</f>
        <v>31774.434782608696</v>
      </c>
      <c r="S74" s="8">
        <f>P74/T74</f>
        <v>5.0055616438356161</v>
      </c>
      <c r="T74" s="1">
        <f>F74*H74</f>
        <v>438000</v>
      </c>
    </row>
    <row r="75" spans="1:20">
      <c r="A75" s="3">
        <v>74</v>
      </c>
      <c r="B75" t="s">
        <v>196</v>
      </c>
      <c r="C75" s="3">
        <v>1996</v>
      </c>
      <c r="D75" t="s">
        <v>61</v>
      </c>
      <c r="E75" s="4" t="s">
        <v>15</v>
      </c>
      <c r="F75" s="1">
        <v>5000</v>
      </c>
      <c r="G75" s="4">
        <v>6</v>
      </c>
      <c r="H75" s="4">
        <v>128</v>
      </c>
      <c r="I75" s="4">
        <v>71</v>
      </c>
      <c r="J75" s="4">
        <v>29</v>
      </c>
      <c r="K75" s="4">
        <v>5</v>
      </c>
      <c r="L75" s="4">
        <v>1</v>
      </c>
      <c r="M75" s="5">
        <f>I75/H75</f>
        <v>0.5546875</v>
      </c>
      <c r="N75" s="5">
        <f>J75/I75</f>
        <v>0.40845070422535212</v>
      </c>
      <c r="O75" t="s">
        <v>197</v>
      </c>
      <c r="P75" s="7">
        <v>2192143</v>
      </c>
      <c r="Q75" s="1">
        <f>P75/H75</f>
        <v>17126.1171875</v>
      </c>
      <c r="R75" s="1">
        <f>P75/I75</f>
        <v>30875.25352112676</v>
      </c>
      <c r="S75" s="8">
        <f>P75/T75</f>
        <v>3.4252234375000001</v>
      </c>
      <c r="T75" s="1">
        <f>F75*H75</f>
        <v>640000</v>
      </c>
    </row>
    <row r="76" spans="1:20">
      <c r="A76" s="3">
        <v>75</v>
      </c>
      <c r="B76" t="s">
        <v>198</v>
      </c>
      <c r="C76" s="3">
        <v>1992</v>
      </c>
      <c r="D76" t="s">
        <v>106</v>
      </c>
      <c r="E76" s="4" t="s">
        <v>15</v>
      </c>
      <c r="F76" s="1">
        <v>7500</v>
      </c>
      <c r="G76" s="4">
        <v>11</v>
      </c>
      <c r="H76" s="4">
        <v>135</v>
      </c>
      <c r="I76" s="4">
        <v>60</v>
      </c>
      <c r="J76" s="4">
        <v>26</v>
      </c>
      <c r="K76" s="4">
        <v>4</v>
      </c>
      <c r="L76" s="4">
        <v>1</v>
      </c>
      <c r="M76" s="5">
        <f>I76/H76</f>
        <v>0.44444444444444442</v>
      </c>
      <c r="N76" s="5">
        <f>J76/I76</f>
        <v>0.43333333333333335</v>
      </c>
      <c r="O76" t="s">
        <v>199</v>
      </c>
      <c r="P76" s="7">
        <v>2175209</v>
      </c>
      <c r="Q76" s="1">
        <f>P76/H76</f>
        <v>16112.659259259259</v>
      </c>
      <c r="R76" s="1">
        <f>P76/I76</f>
        <v>36253.48333333333</v>
      </c>
      <c r="S76" s="8">
        <f>P76/T76</f>
        <v>2.1483545679012344</v>
      </c>
      <c r="T76" s="1">
        <f>F76*H76</f>
        <v>1012500</v>
      </c>
    </row>
    <row r="77" spans="1:20">
      <c r="A77" s="3">
        <v>76</v>
      </c>
      <c r="B77" t="s">
        <v>200</v>
      </c>
      <c r="C77" s="3">
        <v>2001</v>
      </c>
      <c r="D77" t="s">
        <v>61</v>
      </c>
      <c r="E77" s="4" t="s">
        <v>15</v>
      </c>
      <c r="F77" s="1">
        <v>10000</v>
      </c>
      <c r="G77" s="4">
        <v>2</v>
      </c>
      <c r="H77" s="4">
        <v>72</v>
      </c>
      <c r="I77" s="4">
        <v>41</v>
      </c>
      <c r="J77" s="4">
        <v>15</v>
      </c>
      <c r="K77" s="4">
        <v>4</v>
      </c>
      <c r="L77" s="4">
        <v>1</v>
      </c>
      <c r="M77" s="5">
        <f>I77/H77</f>
        <v>0.56944444444444442</v>
      </c>
      <c r="N77" s="5">
        <f>J77/I77</f>
        <v>0.36585365853658536</v>
      </c>
      <c r="O77" t="s">
        <v>201</v>
      </c>
      <c r="P77" s="7">
        <v>2168464</v>
      </c>
      <c r="Q77" s="1">
        <f>P77/H77</f>
        <v>30117.555555555555</v>
      </c>
      <c r="R77" s="1">
        <f>P77/I77</f>
        <v>52889.365853658535</v>
      </c>
      <c r="S77" s="8">
        <f>P77/T77</f>
        <v>3.0117555555555557</v>
      </c>
      <c r="T77" s="1">
        <f>F77*H77</f>
        <v>720000</v>
      </c>
    </row>
    <row r="78" spans="1:20">
      <c r="A78" s="3">
        <v>77</v>
      </c>
      <c r="B78" t="s">
        <v>202</v>
      </c>
      <c r="C78" s="3">
        <v>1997</v>
      </c>
      <c r="D78" t="s">
        <v>203</v>
      </c>
      <c r="E78" s="4" t="s">
        <v>179</v>
      </c>
      <c r="F78" s="1">
        <v>11890</v>
      </c>
      <c r="G78" s="4">
        <v>4</v>
      </c>
      <c r="H78" s="4">
        <v>127</v>
      </c>
      <c r="I78" s="4">
        <v>64</v>
      </c>
      <c r="J78" s="4">
        <v>23</v>
      </c>
      <c r="K78" s="4">
        <v>3</v>
      </c>
      <c r="L78" s="4">
        <v>1</v>
      </c>
      <c r="M78" s="5">
        <f>I78/H78</f>
        <v>0.50393700787401574</v>
      </c>
      <c r="N78" s="5">
        <f>J78/I78</f>
        <v>0.359375</v>
      </c>
      <c r="O78" t="s">
        <v>204</v>
      </c>
      <c r="P78" s="7">
        <v>2163618</v>
      </c>
      <c r="Q78" s="1">
        <f>P78/H78</f>
        <v>17036.36220472441</v>
      </c>
      <c r="R78" s="1">
        <f>P78/I78</f>
        <v>33806.53125</v>
      </c>
      <c r="S78" s="8">
        <f>P78/T78</f>
        <v>1.432831135805249</v>
      </c>
      <c r="T78" s="1">
        <f>F78*H78</f>
        <v>1510030</v>
      </c>
    </row>
    <row r="79" spans="1:20">
      <c r="A79" s="3">
        <v>78</v>
      </c>
      <c r="B79" t="s">
        <v>205</v>
      </c>
      <c r="C79" s="3">
        <v>2002</v>
      </c>
      <c r="D79" t="s">
        <v>17</v>
      </c>
      <c r="E79" s="4" t="s">
        <v>15</v>
      </c>
      <c r="F79" s="1">
        <v>20000</v>
      </c>
      <c r="G79" s="4">
        <v>2</v>
      </c>
      <c r="H79" s="4">
        <v>125</v>
      </c>
      <c r="I79" s="4">
        <v>50</v>
      </c>
      <c r="J79" s="4">
        <v>17</v>
      </c>
      <c r="K79" s="4">
        <v>2</v>
      </c>
      <c r="L79" s="4">
        <v>1</v>
      </c>
      <c r="M79" s="5">
        <f>I79/H79</f>
        <v>0.4</v>
      </c>
      <c r="N79" s="5">
        <f>J79/I79</f>
        <v>0.34</v>
      </c>
      <c r="O79" t="s">
        <v>206</v>
      </c>
      <c r="P79" s="7">
        <v>2153620</v>
      </c>
      <c r="Q79" s="1">
        <f>P79/H79</f>
        <v>17228.96</v>
      </c>
      <c r="R79" s="1">
        <f>P79/I79</f>
        <v>43072.4</v>
      </c>
      <c r="S79" s="8">
        <f>P79/T79</f>
        <v>0.86144799999999999</v>
      </c>
      <c r="T79" s="1">
        <f>F79*H79</f>
        <v>2500000</v>
      </c>
    </row>
    <row r="80" spans="1:20">
      <c r="A80" s="3">
        <v>79</v>
      </c>
      <c r="B80" t="s">
        <v>207</v>
      </c>
      <c r="C80" s="3">
        <v>1998</v>
      </c>
      <c r="D80" t="s">
        <v>208</v>
      </c>
      <c r="E80" s="4" t="s">
        <v>136</v>
      </c>
      <c r="F80" s="1">
        <v>7000</v>
      </c>
      <c r="G80" s="4">
        <v>6</v>
      </c>
      <c r="H80" s="4">
        <v>128</v>
      </c>
      <c r="I80" s="4">
        <v>62</v>
      </c>
      <c r="J80" s="4">
        <v>20</v>
      </c>
      <c r="K80" s="4">
        <v>4</v>
      </c>
      <c r="L80" s="4">
        <v>1</v>
      </c>
      <c r="M80" s="5">
        <f>I80/H80</f>
        <v>0.484375</v>
      </c>
      <c r="N80" s="5">
        <f>J80/I80</f>
        <v>0.32258064516129031</v>
      </c>
      <c r="O80" t="s">
        <v>209</v>
      </c>
      <c r="P80" s="7">
        <v>2142663</v>
      </c>
      <c r="Q80" s="1">
        <f>P80/H80</f>
        <v>16739.5546875</v>
      </c>
      <c r="R80" s="1">
        <f>P80/I80</f>
        <v>34559.080645161288</v>
      </c>
      <c r="S80" s="8">
        <f>P80/T80</f>
        <v>2.391364955357143</v>
      </c>
      <c r="T80" s="1">
        <f>F80*H80</f>
        <v>896000</v>
      </c>
    </row>
    <row r="81" spans="1:20">
      <c r="A81" s="3">
        <v>80</v>
      </c>
      <c r="B81" t="s">
        <v>210</v>
      </c>
      <c r="C81" s="3">
        <v>1984</v>
      </c>
      <c r="D81" t="s">
        <v>18</v>
      </c>
      <c r="E81" s="4" t="s">
        <v>129</v>
      </c>
      <c r="F81" t="s">
        <v>25</v>
      </c>
      <c r="G81" s="4">
        <v>19</v>
      </c>
      <c r="H81" s="4">
        <v>114</v>
      </c>
      <c r="I81" s="4">
        <v>61</v>
      </c>
      <c r="J81" s="4">
        <v>26</v>
      </c>
      <c r="K81" s="4">
        <v>5</v>
      </c>
      <c r="L81" s="4">
        <v>2</v>
      </c>
      <c r="M81" s="5">
        <f>I81/H81</f>
        <v>0.53508771929824561</v>
      </c>
      <c r="N81" s="5">
        <f>J81/I81</f>
        <v>0.42622950819672129</v>
      </c>
      <c r="O81" t="s">
        <v>211</v>
      </c>
      <c r="P81" s="7">
        <v>2135464</v>
      </c>
      <c r="Q81" s="1">
        <f>P81/H81</f>
        <v>18732.140350877195</v>
      </c>
      <c r="R81" s="1">
        <f>P81/I81</f>
        <v>35007.606557377047</v>
      </c>
      <c r="S81" s="8" t="e">
        <f>P81/T81</f>
        <v>#VALUE!</v>
      </c>
      <c r="T81" s="1" t="e">
        <f>F81*H81</f>
        <v>#VALUE!</v>
      </c>
    </row>
    <row r="82" spans="1:20">
      <c r="A82" s="3">
        <v>81</v>
      </c>
      <c r="B82" t="s">
        <v>212</v>
      </c>
      <c r="C82" s="3">
        <v>1995</v>
      </c>
      <c r="D82" t="s">
        <v>20</v>
      </c>
      <c r="E82" s="4" t="s">
        <v>140</v>
      </c>
      <c r="F82" s="1">
        <v>7500</v>
      </c>
      <c r="G82" s="4">
        <v>7</v>
      </c>
      <c r="H82" s="4">
        <v>142</v>
      </c>
      <c r="I82" s="4">
        <v>69</v>
      </c>
      <c r="J82" s="4">
        <v>21</v>
      </c>
      <c r="K82" s="4">
        <v>1</v>
      </c>
      <c r="L82" s="4">
        <v>0</v>
      </c>
      <c r="M82" s="5">
        <f>I82/H82</f>
        <v>0.4859154929577465</v>
      </c>
      <c r="N82" s="5">
        <f>J82/I82</f>
        <v>0.30434782608695654</v>
      </c>
      <c r="O82" t="s">
        <v>213</v>
      </c>
      <c r="P82" s="7">
        <v>2086343</v>
      </c>
      <c r="Q82" s="1">
        <f>P82/H82</f>
        <v>14692.556338028169</v>
      </c>
      <c r="R82" s="1">
        <f>P82/I82</f>
        <v>30236.855072463768</v>
      </c>
      <c r="S82" s="8">
        <f>P82/T82</f>
        <v>1.9590075117370891</v>
      </c>
      <c r="T82" s="1">
        <f>F82*H82</f>
        <v>1065000</v>
      </c>
    </row>
    <row r="83" spans="1:20">
      <c r="A83" s="3">
        <v>82</v>
      </c>
      <c r="B83" t="s">
        <v>14</v>
      </c>
      <c r="C83" s="3">
        <v>1983</v>
      </c>
      <c r="D83" t="s">
        <v>214</v>
      </c>
      <c r="E83" s="4" t="s">
        <v>129</v>
      </c>
      <c r="F83" t="s">
        <v>25</v>
      </c>
      <c r="G83" s="4">
        <v>20</v>
      </c>
      <c r="H83" s="4">
        <v>118</v>
      </c>
      <c r="I83" s="4">
        <v>51</v>
      </c>
      <c r="J83" s="4">
        <v>9</v>
      </c>
      <c r="K83" s="4">
        <v>4</v>
      </c>
      <c r="L83" s="4">
        <v>3</v>
      </c>
      <c r="M83" s="5">
        <f>I83/H83</f>
        <v>0.43220338983050849</v>
      </c>
      <c r="N83" s="5">
        <f>J83/I83</f>
        <v>0.17647058823529413</v>
      </c>
      <c r="O83" t="s">
        <v>215</v>
      </c>
      <c r="P83" s="7">
        <v>2077070</v>
      </c>
      <c r="Q83" s="1">
        <f>P83/H83</f>
        <v>17602.288135593219</v>
      </c>
      <c r="R83" s="1">
        <f>P83/I83</f>
        <v>40726.862745098042</v>
      </c>
      <c r="S83" s="8" t="e">
        <f>P83/T83</f>
        <v>#VALUE!</v>
      </c>
      <c r="T83" s="1" t="e">
        <f>F83*H83</f>
        <v>#VALUE!</v>
      </c>
    </row>
    <row r="84" spans="1:20">
      <c r="A84" s="3">
        <v>83</v>
      </c>
      <c r="B84" t="s">
        <v>216</v>
      </c>
      <c r="C84" s="3">
        <v>1998</v>
      </c>
      <c r="D84" t="s">
        <v>108</v>
      </c>
      <c r="E84" s="4" t="s">
        <v>136</v>
      </c>
      <c r="F84" s="1">
        <v>10000</v>
      </c>
      <c r="G84" s="4">
        <v>4</v>
      </c>
      <c r="H84" s="4">
        <v>95</v>
      </c>
      <c r="I84" s="4">
        <v>48</v>
      </c>
      <c r="J84" s="4">
        <v>20</v>
      </c>
      <c r="K84" s="4">
        <v>3</v>
      </c>
      <c r="L84" s="4">
        <v>1</v>
      </c>
      <c r="M84" s="5">
        <f>I84/H84</f>
        <v>0.50526315789473686</v>
      </c>
      <c r="N84" s="5">
        <f>J84/I84</f>
        <v>0.41666666666666669</v>
      </c>
      <c r="O84" t="s">
        <v>217</v>
      </c>
      <c r="P84" s="7">
        <v>2064291</v>
      </c>
      <c r="Q84" s="1">
        <f>P84/H84</f>
        <v>21729.378947368423</v>
      </c>
      <c r="R84" s="1">
        <f>P84/I84</f>
        <v>43006.0625</v>
      </c>
      <c r="S84" s="8">
        <f>P84/T84</f>
        <v>2.1729378947368421</v>
      </c>
      <c r="T84" s="1">
        <f>F84*H84</f>
        <v>950000</v>
      </c>
    </row>
    <row r="85" spans="1:20">
      <c r="A85" s="3">
        <v>84</v>
      </c>
      <c r="B85" t="s">
        <v>218</v>
      </c>
      <c r="C85" s="3">
        <v>1990</v>
      </c>
      <c r="D85" t="s">
        <v>219</v>
      </c>
      <c r="E85" s="4" t="s">
        <v>136</v>
      </c>
      <c r="F85" s="1">
        <v>7500</v>
      </c>
      <c r="G85" s="4">
        <v>13</v>
      </c>
      <c r="H85" s="4">
        <v>101</v>
      </c>
      <c r="I85" s="4">
        <v>39</v>
      </c>
      <c r="J85" s="4">
        <v>18</v>
      </c>
      <c r="K85" s="4">
        <v>4</v>
      </c>
      <c r="L85" s="4">
        <v>3</v>
      </c>
      <c r="M85" s="5">
        <f>I85/H85</f>
        <v>0.38613861386138615</v>
      </c>
      <c r="N85" s="5">
        <f>J85/I85</f>
        <v>0.46153846153846156</v>
      </c>
      <c r="O85" t="s">
        <v>220</v>
      </c>
      <c r="P85" s="7">
        <v>2050381</v>
      </c>
      <c r="Q85" s="1">
        <f>P85/H85</f>
        <v>20300.801980198019</v>
      </c>
      <c r="R85" s="1">
        <f>P85/I85</f>
        <v>52573.871794871797</v>
      </c>
      <c r="S85" s="8">
        <f>P85/T85</f>
        <v>2.706773597359736</v>
      </c>
      <c r="T85" s="1">
        <f>F85*H85</f>
        <v>757500</v>
      </c>
    </row>
    <row r="86" spans="1:20">
      <c r="A86" s="3">
        <v>85</v>
      </c>
      <c r="B86" t="s">
        <v>221</v>
      </c>
      <c r="C86" s="3">
        <v>1998</v>
      </c>
      <c r="D86" t="s">
        <v>222</v>
      </c>
      <c r="E86" s="4" t="s">
        <v>15</v>
      </c>
      <c r="F86" s="1">
        <v>25000</v>
      </c>
      <c r="G86" s="4">
        <v>4</v>
      </c>
      <c r="H86" s="4">
        <v>124</v>
      </c>
      <c r="I86" s="4">
        <v>67</v>
      </c>
      <c r="J86" s="4">
        <v>31</v>
      </c>
      <c r="K86" s="4">
        <v>2</v>
      </c>
      <c r="L86" s="4">
        <v>1</v>
      </c>
      <c r="M86" s="5">
        <f>I86/H86</f>
        <v>0.54032258064516125</v>
      </c>
      <c r="N86" s="5">
        <f>J86/I86</f>
        <v>0.46268656716417911</v>
      </c>
      <c r="O86" t="s">
        <v>223</v>
      </c>
      <c r="P86" s="7">
        <v>2044326</v>
      </c>
      <c r="Q86" s="1">
        <f>P86/H86</f>
        <v>16486.5</v>
      </c>
      <c r="R86" s="1">
        <f>P86/I86</f>
        <v>30512.328358208953</v>
      </c>
      <c r="S86" s="8">
        <f>P86/T86</f>
        <v>0.65946000000000005</v>
      </c>
      <c r="T86" s="1">
        <f>F86*H86</f>
        <v>3100000</v>
      </c>
    </row>
    <row r="87" spans="1:20">
      <c r="A87" s="3">
        <v>86</v>
      </c>
      <c r="B87" t="s">
        <v>224</v>
      </c>
      <c r="C87" s="3">
        <v>1995</v>
      </c>
      <c r="D87" t="s">
        <v>225</v>
      </c>
      <c r="E87" s="4" t="s">
        <v>15</v>
      </c>
      <c r="F87" s="1">
        <v>25000</v>
      </c>
      <c r="G87" s="4">
        <v>9</v>
      </c>
      <c r="H87" s="4">
        <v>105</v>
      </c>
      <c r="I87" s="4">
        <v>48</v>
      </c>
      <c r="J87" s="4">
        <v>10</v>
      </c>
      <c r="K87" s="4">
        <v>1</v>
      </c>
      <c r="L87" s="4">
        <v>1</v>
      </c>
      <c r="M87" s="5">
        <f>I87/H87</f>
        <v>0.45714285714285713</v>
      </c>
      <c r="N87" s="5">
        <f>J87/I87</f>
        <v>0.20833333333333334</v>
      </c>
      <c r="O87" t="s">
        <v>226</v>
      </c>
      <c r="P87" s="7">
        <v>2026207</v>
      </c>
      <c r="Q87" s="1">
        <f>P87/H87</f>
        <v>19297.209523809524</v>
      </c>
      <c r="R87" s="1">
        <f>P87/I87</f>
        <v>42212.645833333336</v>
      </c>
      <c r="S87" s="8">
        <f>P87/T87</f>
        <v>0.77188838095238099</v>
      </c>
      <c r="T87" s="1">
        <f>F87*H87</f>
        <v>2625000</v>
      </c>
    </row>
    <row r="88" spans="1:20">
      <c r="A88" s="3">
        <v>87</v>
      </c>
      <c r="B88" t="s">
        <v>227</v>
      </c>
      <c r="C88" s="3">
        <v>2001</v>
      </c>
      <c r="D88" t="s">
        <v>218</v>
      </c>
      <c r="E88" s="4" t="s">
        <v>136</v>
      </c>
      <c r="F88" s="1">
        <v>10000</v>
      </c>
      <c r="G88" s="4">
        <v>3</v>
      </c>
      <c r="H88" s="4">
        <v>151</v>
      </c>
      <c r="I88" s="4">
        <v>77</v>
      </c>
      <c r="J88" s="4">
        <v>27</v>
      </c>
      <c r="K88" s="4">
        <v>2</v>
      </c>
      <c r="L88" s="4">
        <v>0</v>
      </c>
      <c r="M88" s="5">
        <f>I88/H88</f>
        <v>0.50993377483443714</v>
      </c>
      <c r="N88" s="5">
        <f>J88/I88</f>
        <v>0.35064935064935066</v>
      </c>
      <c r="O88" t="s">
        <v>228</v>
      </c>
      <c r="P88" s="7">
        <v>1986194</v>
      </c>
      <c r="Q88" s="1">
        <f>P88/H88</f>
        <v>13153.602649006623</v>
      </c>
      <c r="R88" s="1">
        <f>P88/I88</f>
        <v>25794.727272727272</v>
      </c>
      <c r="S88" s="8">
        <f>P88/T88</f>
        <v>1.3153602649006622</v>
      </c>
      <c r="T88" s="1">
        <f>F88*H88</f>
        <v>1510000</v>
      </c>
    </row>
    <row r="89" spans="1:20">
      <c r="A89" s="3">
        <v>88</v>
      </c>
      <c r="B89" t="s">
        <v>222</v>
      </c>
      <c r="C89" s="3">
        <v>1991</v>
      </c>
      <c r="D89" t="s">
        <v>229</v>
      </c>
      <c r="E89" s="4" t="s">
        <v>15</v>
      </c>
      <c r="F89" s="1">
        <v>10000</v>
      </c>
      <c r="G89" s="4">
        <v>13</v>
      </c>
      <c r="H89" s="4">
        <v>157</v>
      </c>
      <c r="I89" s="4">
        <v>60</v>
      </c>
      <c r="J89" s="4">
        <v>20</v>
      </c>
      <c r="K89" s="4">
        <v>2</v>
      </c>
      <c r="L89" s="4">
        <v>0</v>
      </c>
      <c r="M89" s="5">
        <f>I89/H89</f>
        <v>0.38216560509554143</v>
      </c>
      <c r="N89" s="5">
        <f>J89/I89</f>
        <v>0.33333333333333331</v>
      </c>
      <c r="O89" t="s">
        <v>230</v>
      </c>
      <c r="P89" s="7">
        <v>1982793</v>
      </c>
      <c r="Q89" s="1">
        <f>P89/H89</f>
        <v>12629.254777070064</v>
      </c>
      <c r="R89" s="1">
        <f>P89/I89</f>
        <v>33046.550000000003</v>
      </c>
      <c r="S89" s="8">
        <f>P89/T89</f>
        <v>1.2629254777070065</v>
      </c>
      <c r="T89" s="1">
        <f>F89*H89</f>
        <v>1570000</v>
      </c>
    </row>
    <row r="90" spans="1:20">
      <c r="A90" s="3">
        <v>89</v>
      </c>
      <c r="B90" t="s">
        <v>231</v>
      </c>
      <c r="C90" s="3">
        <v>1998</v>
      </c>
      <c r="D90" t="s">
        <v>232</v>
      </c>
      <c r="E90" s="4" t="s">
        <v>15</v>
      </c>
      <c r="F90" s="1">
        <v>10000</v>
      </c>
      <c r="G90" s="4">
        <v>3</v>
      </c>
      <c r="H90" s="4">
        <v>70</v>
      </c>
      <c r="I90" s="4">
        <v>31</v>
      </c>
      <c r="J90" s="4">
        <v>14</v>
      </c>
      <c r="K90" s="4">
        <v>5</v>
      </c>
      <c r="L90" s="4">
        <v>2</v>
      </c>
      <c r="M90" s="5">
        <f>I90/H90</f>
        <v>0.44285714285714284</v>
      </c>
      <c r="N90" s="5">
        <f>J90/I90</f>
        <v>0.45161290322580644</v>
      </c>
      <c r="O90" t="s">
        <v>233</v>
      </c>
      <c r="P90" s="7">
        <v>1970239</v>
      </c>
      <c r="Q90" s="1">
        <f>P90/H90</f>
        <v>28146.271428571428</v>
      </c>
      <c r="R90" s="1">
        <f>P90/I90</f>
        <v>63556.096774193546</v>
      </c>
      <c r="S90" s="8">
        <f>P90/T90</f>
        <v>2.8146271428571428</v>
      </c>
      <c r="T90" s="1">
        <f>F90*H90</f>
        <v>700000</v>
      </c>
    </row>
    <row r="91" spans="1:20">
      <c r="A91" s="3">
        <v>90</v>
      </c>
      <c r="B91" t="s">
        <v>234</v>
      </c>
      <c r="C91" s="3">
        <v>1992</v>
      </c>
      <c r="D91" t="s">
        <v>210</v>
      </c>
      <c r="E91" s="4" t="s">
        <v>15</v>
      </c>
      <c r="F91" s="1">
        <v>10000</v>
      </c>
      <c r="G91" s="4">
        <v>12</v>
      </c>
      <c r="H91" s="4">
        <v>229</v>
      </c>
      <c r="I91" s="4">
        <v>71</v>
      </c>
      <c r="J91" s="4">
        <v>22</v>
      </c>
      <c r="K91" s="4">
        <v>3</v>
      </c>
      <c r="L91" s="4">
        <v>1</v>
      </c>
      <c r="M91" s="5">
        <f>I91/H91</f>
        <v>0.31004366812227074</v>
      </c>
      <c r="N91" s="5">
        <f>J91/I91</f>
        <v>0.30985915492957744</v>
      </c>
      <c r="O91" t="s">
        <v>235</v>
      </c>
      <c r="P91" s="7">
        <v>1960140</v>
      </c>
      <c r="Q91" s="1">
        <f>P91/H91</f>
        <v>8559.5633187772928</v>
      </c>
      <c r="R91" s="1">
        <f>P91/I91</f>
        <v>27607.605633802817</v>
      </c>
      <c r="S91" s="8">
        <f>P91/T91</f>
        <v>0.85595633187772924</v>
      </c>
      <c r="T91" s="1">
        <f>F91*H91</f>
        <v>2290000</v>
      </c>
    </row>
    <row r="92" spans="1:20">
      <c r="A92" s="3">
        <v>91</v>
      </c>
      <c r="B92" t="s">
        <v>236</v>
      </c>
      <c r="C92" s="3">
        <v>1994</v>
      </c>
      <c r="D92" t="s">
        <v>78</v>
      </c>
      <c r="E92" s="4" t="s">
        <v>15</v>
      </c>
      <c r="F92" s="1">
        <v>10000</v>
      </c>
      <c r="G92" s="4">
        <v>9</v>
      </c>
      <c r="H92" s="4">
        <v>177</v>
      </c>
      <c r="I92" s="4">
        <v>73</v>
      </c>
      <c r="J92" s="4">
        <v>29</v>
      </c>
      <c r="K92" s="4">
        <v>4</v>
      </c>
      <c r="L92" s="4">
        <v>0</v>
      </c>
      <c r="M92" s="5">
        <f>I92/H92</f>
        <v>0.41242937853107342</v>
      </c>
      <c r="N92" s="5">
        <f>J92/I92</f>
        <v>0.39726027397260272</v>
      </c>
      <c r="O92" t="s">
        <v>237</v>
      </c>
      <c r="P92" s="7">
        <v>1953250</v>
      </c>
      <c r="Q92" s="1">
        <f>P92/H92</f>
        <v>11035.310734463277</v>
      </c>
      <c r="R92" s="1">
        <f>P92/I92</f>
        <v>26756.849315068492</v>
      </c>
      <c r="S92" s="8">
        <f>P92/T92</f>
        <v>1.1035310734463277</v>
      </c>
      <c r="T92" s="1">
        <f>F92*H92</f>
        <v>1770000</v>
      </c>
    </row>
    <row r="93" spans="1:20">
      <c r="A93" s="3">
        <v>92</v>
      </c>
      <c r="B93" t="s">
        <v>238</v>
      </c>
      <c r="C93" s="3">
        <v>1989</v>
      </c>
      <c r="D93" t="s">
        <v>86</v>
      </c>
      <c r="E93" s="4" t="s">
        <v>15</v>
      </c>
      <c r="F93" s="1">
        <v>7500</v>
      </c>
      <c r="G93" s="4">
        <v>14</v>
      </c>
      <c r="H93" s="4">
        <v>138</v>
      </c>
      <c r="I93" s="4">
        <v>51</v>
      </c>
      <c r="J93" s="4">
        <v>20</v>
      </c>
      <c r="K93" s="4">
        <v>3</v>
      </c>
      <c r="L93" s="4">
        <v>0</v>
      </c>
      <c r="M93" s="5">
        <f>I93/H93</f>
        <v>0.36956521739130432</v>
      </c>
      <c r="N93" s="5">
        <f>J93/I93</f>
        <v>0.39215686274509803</v>
      </c>
      <c r="O93" t="s">
        <v>239</v>
      </c>
      <c r="P93" s="7">
        <v>1950933</v>
      </c>
      <c r="Q93" s="1">
        <f>P93/H93</f>
        <v>14137.195652173914</v>
      </c>
      <c r="R93" s="1">
        <f>P93/I93</f>
        <v>38253.588235294119</v>
      </c>
      <c r="S93" s="8">
        <f>P93/T93</f>
        <v>1.884959420289855</v>
      </c>
      <c r="T93" s="1">
        <f>F93*H93</f>
        <v>1035000</v>
      </c>
    </row>
    <row r="94" spans="1:20">
      <c r="A94" s="3">
        <v>93</v>
      </c>
      <c r="B94" t="s">
        <v>240</v>
      </c>
      <c r="C94" s="3">
        <v>1991</v>
      </c>
      <c r="D94" t="s">
        <v>241</v>
      </c>
      <c r="E94" s="4" t="s">
        <v>119</v>
      </c>
      <c r="F94" s="1">
        <v>4000</v>
      </c>
      <c r="G94" s="4">
        <v>9</v>
      </c>
      <c r="H94" s="4">
        <v>146</v>
      </c>
      <c r="I94" s="4">
        <v>83</v>
      </c>
      <c r="J94" s="4">
        <v>31</v>
      </c>
      <c r="K94" s="4">
        <v>3</v>
      </c>
      <c r="L94" s="4">
        <v>0</v>
      </c>
      <c r="M94" s="5">
        <f>I94/H94</f>
        <v>0.56849315068493156</v>
      </c>
      <c r="N94" s="5">
        <f>J94/I94</f>
        <v>0.37349397590361444</v>
      </c>
      <c r="O94" t="s">
        <v>242</v>
      </c>
      <c r="P94" s="7">
        <v>1937892</v>
      </c>
      <c r="Q94" s="1">
        <f>P94/H94</f>
        <v>13273.232876712329</v>
      </c>
      <c r="R94" s="1">
        <f>P94/I94</f>
        <v>23348.096385542169</v>
      </c>
      <c r="S94" s="8">
        <f>P94/T94</f>
        <v>3.3183082191780824</v>
      </c>
      <c r="T94" s="1">
        <f>F94*H94</f>
        <v>584000</v>
      </c>
    </row>
    <row r="95" spans="1:20">
      <c r="A95" s="3">
        <v>94</v>
      </c>
      <c r="B95" t="s">
        <v>243</v>
      </c>
      <c r="C95" s="3">
        <v>1998</v>
      </c>
      <c r="D95" t="s">
        <v>244</v>
      </c>
      <c r="E95" s="4" t="s">
        <v>140</v>
      </c>
      <c r="F95" s="1">
        <v>7500</v>
      </c>
      <c r="G95" s="4">
        <v>3</v>
      </c>
      <c r="H95" s="4">
        <v>94</v>
      </c>
      <c r="I95" s="4">
        <v>49</v>
      </c>
      <c r="J95" s="4">
        <v>19</v>
      </c>
      <c r="K95" s="4">
        <v>5</v>
      </c>
      <c r="L95" s="4">
        <v>2</v>
      </c>
      <c r="M95" s="5">
        <f>I95/H95</f>
        <v>0.52127659574468088</v>
      </c>
      <c r="N95" s="5">
        <f>J95/I95</f>
        <v>0.38775510204081631</v>
      </c>
      <c r="O95" t="s">
        <v>245</v>
      </c>
      <c r="P95" s="7">
        <v>1929304</v>
      </c>
      <c r="Q95" s="1">
        <f>P95/H95</f>
        <v>20524.510638297874</v>
      </c>
      <c r="R95" s="1">
        <f>P95/I95</f>
        <v>39373.551020408166</v>
      </c>
      <c r="S95" s="8">
        <f>P95/T95</f>
        <v>2.7366014184397165</v>
      </c>
      <c r="T95" s="1">
        <f>F95*H95</f>
        <v>705000</v>
      </c>
    </row>
    <row r="96" spans="1:20">
      <c r="A96" s="3">
        <v>95</v>
      </c>
      <c r="B96" t="s">
        <v>246</v>
      </c>
      <c r="C96" s="3">
        <v>1998</v>
      </c>
      <c r="D96" t="s">
        <v>14</v>
      </c>
      <c r="E96" s="4" t="s">
        <v>15</v>
      </c>
      <c r="F96" s="1">
        <v>10000</v>
      </c>
      <c r="G96" s="4">
        <v>5</v>
      </c>
      <c r="H96" s="4">
        <v>212</v>
      </c>
      <c r="I96" s="4">
        <v>78</v>
      </c>
      <c r="J96" s="4">
        <v>25</v>
      </c>
      <c r="K96" s="4">
        <v>3</v>
      </c>
      <c r="L96" s="4">
        <v>1</v>
      </c>
      <c r="M96" s="5">
        <f>I96/H96</f>
        <v>0.36792452830188677</v>
      </c>
      <c r="N96" s="5">
        <f>J96/I96</f>
        <v>0.32051282051282054</v>
      </c>
      <c r="O96" t="s">
        <v>247</v>
      </c>
      <c r="P96" s="7">
        <v>1921179</v>
      </c>
      <c r="Q96" s="1">
        <f>P96/H96</f>
        <v>9062.1650943396235</v>
      </c>
      <c r="R96" s="1">
        <f>P96/I96</f>
        <v>24630.5</v>
      </c>
      <c r="S96" s="8">
        <f>P96/T96</f>
        <v>0.90621650943396226</v>
      </c>
      <c r="T96" s="1">
        <f>F96*H96</f>
        <v>2120000</v>
      </c>
    </row>
    <row r="97" spans="1:20">
      <c r="A97" s="3">
        <v>96</v>
      </c>
      <c r="B97" t="s">
        <v>248</v>
      </c>
      <c r="C97" s="3">
        <v>1998</v>
      </c>
      <c r="D97" t="s">
        <v>30</v>
      </c>
      <c r="E97" s="4" t="s">
        <v>15</v>
      </c>
      <c r="F97" s="1">
        <v>15000</v>
      </c>
      <c r="G97" s="4">
        <v>3</v>
      </c>
      <c r="H97" s="4">
        <v>113</v>
      </c>
      <c r="I97" s="4">
        <v>62</v>
      </c>
      <c r="J97" s="4">
        <v>23</v>
      </c>
      <c r="K97" s="4">
        <v>1</v>
      </c>
      <c r="L97" s="4">
        <v>0</v>
      </c>
      <c r="M97" s="5">
        <f>I97/H97</f>
        <v>0.54867256637168138</v>
      </c>
      <c r="N97" s="5">
        <f>J97/I97</f>
        <v>0.37096774193548387</v>
      </c>
      <c r="O97" t="s">
        <v>249</v>
      </c>
      <c r="P97" s="7">
        <v>1909039</v>
      </c>
      <c r="Q97" s="1">
        <f>P97/H97</f>
        <v>16894.150442477876</v>
      </c>
      <c r="R97" s="1">
        <f>P97/I97</f>
        <v>30790.951612903227</v>
      </c>
      <c r="S97" s="8">
        <f>P97/T97</f>
        <v>1.1262766961651918</v>
      </c>
      <c r="T97" s="1">
        <f>F97*H97</f>
        <v>1695000</v>
      </c>
    </row>
    <row r="98" spans="1:20">
      <c r="A98" s="3">
        <v>97</v>
      </c>
      <c r="B98" t="s">
        <v>250</v>
      </c>
      <c r="C98" s="3">
        <v>2000</v>
      </c>
      <c r="D98" t="s">
        <v>77</v>
      </c>
      <c r="E98" s="4" t="s">
        <v>15</v>
      </c>
      <c r="F98" s="1">
        <v>30000</v>
      </c>
      <c r="G98" s="4">
        <v>2</v>
      </c>
      <c r="H98" s="4">
        <v>69</v>
      </c>
      <c r="I98" s="4">
        <v>32</v>
      </c>
      <c r="J98" s="4">
        <v>10</v>
      </c>
      <c r="K98" s="4">
        <v>3</v>
      </c>
      <c r="L98" s="4">
        <v>1</v>
      </c>
      <c r="M98" s="5">
        <f>I98/H98</f>
        <v>0.46376811594202899</v>
      </c>
      <c r="N98" s="5">
        <f>J98/I98</f>
        <v>0.3125</v>
      </c>
      <c r="O98" t="s">
        <v>251</v>
      </c>
      <c r="P98" s="7">
        <v>1901970</v>
      </c>
      <c r="Q98" s="1">
        <f>P98/H98</f>
        <v>27564.782608695652</v>
      </c>
      <c r="R98" s="1">
        <f>P98/I98</f>
        <v>59436.5625</v>
      </c>
      <c r="S98" s="8">
        <f>P98/T98</f>
        <v>0.91882608695652179</v>
      </c>
      <c r="T98" s="1">
        <f>F98*H98</f>
        <v>2070000</v>
      </c>
    </row>
    <row r="99" spans="1:20">
      <c r="A99" s="3">
        <v>98</v>
      </c>
      <c r="B99" t="s">
        <v>252</v>
      </c>
      <c r="C99" s="3">
        <v>2000</v>
      </c>
      <c r="D99" t="s">
        <v>253</v>
      </c>
      <c r="E99" s="4" t="s">
        <v>24</v>
      </c>
      <c r="F99" t="s">
        <v>25</v>
      </c>
      <c r="G99" s="4">
        <v>1</v>
      </c>
      <c r="H99" s="4">
        <v>65</v>
      </c>
      <c r="I99" s="4">
        <v>33</v>
      </c>
      <c r="J99" s="4">
        <v>8</v>
      </c>
      <c r="K99" s="4">
        <v>2</v>
      </c>
      <c r="L99" s="4">
        <v>1</v>
      </c>
      <c r="M99" s="5">
        <f>I99/H99</f>
        <v>0.50769230769230766</v>
      </c>
      <c r="N99" s="5">
        <f>J99/I99</f>
        <v>0.24242424242424243</v>
      </c>
      <c r="O99" t="s">
        <v>254</v>
      </c>
      <c r="P99" s="7">
        <v>1894898</v>
      </c>
      <c r="Q99" s="1">
        <f>P99/H99</f>
        <v>29152.276923076923</v>
      </c>
      <c r="R99" s="1">
        <f>P99/I99</f>
        <v>57421.151515151512</v>
      </c>
      <c r="S99" s="8" t="e">
        <f>P99/T99</f>
        <v>#VALUE!</v>
      </c>
      <c r="T99" s="1" t="e">
        <f>F99*H99</f>
        <v>#VALUE!</v>
      </c>
    </row>
    <row r="100" spans="1:20">
      <c r="A100" s="3">
        <v>99</v>
      </c>
      <c r="B100" t="s">
        <v>255</v>
      </c>
      <c r="C100" s="3">
        <v>2002</v>
      </c>
      <c r="D100" t="s">
        <v>153</v>
      </c>
      <c r="E100" s="4" t="s">
        <v>15</v>
      </c>
      <c r="F100" s="1">
        <v>5000</v>
      </c>
      <c r="G100" s="4">
        <v>2</v>
      </c>
      <c r="H100" s="4">
        <v>98</v>
      </c>
      <c r="I100" s="4">
        <v>49</v>
      </c>
      <c r="J100" s="4">
        <v>19</v>
      </c>
      <c r="K100" s="4">
        <v>2</v>
      </c>
      <c r="L100" s="4">
        <v>0</v>
      </c>
      <c r="M100" s="5">
        <f>I100/H100</f>
        <v>0.5</v>
      </c>
      <c r="N100" s="5">
        <f>J100/I100</f>
        <v>0.38775510204081631</v>
      </c>
      <c r="O100" t="s">
        <v>256</v>
      </c>
      <c r="P100" s="7">
        <v>1874831</v>
      </c>
      <c r="Q100" s="1">
        <f>P100/H100</f>
        <v>19130.928571428572</v>
      </c>
      <c r="R100" s="1">
        <f>P100/I100</f>
        <v>38261.857142857145</v>
      </c>
      <c r="S100" s="8">
        <f>P100/T100</f>
        <v>3.8261857142857143</v>
      </c>
      <c r="T100" s="1">
        <f>F100*H100</f>
        <v>490000</v>
      </c>
    </row>
    <row r="101" spans="1:20">
      <c r="A101" s="3">
        <v>100</v>
      </c>
      <c r="B101" t="s">
        <v>257</v>
      </c>
      <c r="C101" s="3">
        <v>1987</v>
      </c>
      <c r="D101" t="s">
        <v>232</v>
      </c>
      <c r="E101" s="4" t="s">
        <v>15</v>
      </c>
      <c r="F101" s="1">
        <v>10000</v>
      </c>
      <c r="G101" s="4">
        <v>15</v>
      </c>
      <c r="H101" s="4">
        <v>126</v>
      </c>
      <c r="I101" s="4">
        <v>55</v>
      </c>
      <c r="J101" s="4">
        <v>23</v>
      </c>
      <c r="K101" s="4">
        <v>2</v>
      </c>
      <c r="L101" s="4">
        <v>0</v>
      </c>
      <c r="M101" s="5">
        <f>I101/H101</f>
        <v>0.43650793650793651</v>
      </c>
      <c r="N101" s="5">
        <f>J101/I101</f>
        <v>0.41818181818181815</v>
      </c>
      <c r="O101" t="s">
        <v>258</v>
      </c>
      <c r="P101" s="7">
        <v>1845858</v>
      </c>
      <c r="Q101" s="1">
        <f>P101/H101</f>
        <v>14649.666666666666</v>
      </c>
      <c r="R101" s="1">
        <f>P101/I101</f>
        <v>33561.054545454543</v>
      </c>
      <c r="S101" s="8">
        <f>P101/T101</f>
        <v>1.4649666666666668</v>
      </c>
      <c r="T101" s="1">
        <f>F101*H101</f>
        <v>1260000</v>
      </c>
    </row>
  </sheetData>
  <sortState ref="A2:T101">
    <sortCondition ref="A2:A10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6" style="3" customWidth="1"/>
    <col min="2" max="2" width="15.7109375" customWidth="1"/>
    <col min="3" max="3" width="9.140625" style="4"/>
    <col min="4" max="4" width="16.5703125" customWidth="1"/>
    <col min="5" max="14" width="9.140625" style="4"/>
    <col min="15" max="15" width="19.7109375" customWidth="1"/>
    <col min="16" max="16" width="17.42578125" customWidth="1"/>
    <col min="17" max="18" width="10.85546875" bestFit="1" customWidth="1"/>
    <col min="20" max="21" width="12" customWidth="1"/>
  </cols>
  <sheetData>
    <row r="1" spans="1:21">
      <c r="A1" s="3" t="s">
        <v>0</v>
      </c>
      <c r="B1" t="s">
        <v>1</v>
      </c>
      <c r="C1" s="4" t="s">
        <v>2</v>
      </c>
      <c r="D1" t="s">
        <v>3</v>
      </c>
      <c r="E1" s="4" t="s">
        <v>4</v>
      </c>
      <c r="F1" s="4" t="s">
        <v>5</v>
      </c>
      <c r="G1" s="4" t="s">
        <v>267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259</v>
      </c>
      <c r="M1" s="4" t="s">
        <v>260</v>
      </c>
      <c r="N1" s="4" t="s">
        <v>509</v>
      </c>
      <c r="O1" t="s">
        <v>11</v>
      </c>
      <c r="P1" t="s">
        <v>12</v>
      </c>
      <c r="Q1" s="4" t="s">
        <v>264</v>
      </c>
      <c r="R1" s="4" t="s">
        <v>265</v>
      </c>
      <c r="S1" s="4" t="s">
        <v>266</v>
      </c>
      <c r="T1" s="4" t="s">
        <v>510</v>
      </c>
    </row>
    <row r="2" spans="1:21">
      <c r="A2" s="3">
        <v>1</v>
      </c>
      <c r="B2" t="s">
        <v>268</v>
      </c>
      <c r="C2" s="4">
        <v>2000</v>
      </c>
      <c r="D2" t="s">
        <v>20</v>
      </c>
      <c r="E2" s="4" t="s">
        <v>136</v>
      </c>
      <c r="F2" s="10">
        <v>4500</v>
      </c>
      <c r="G2" s="4">
        <v>98</v>
      </c>
      <c r="H2" s="4">
        <v>34</v>
      </c>
      <c r="I2" s="4">
        <v>11</v>
      </c>
      <c r="J2" s="4">
        <v>4</v>
      </c>
      <c r="K2" s="4">
        <v>2</v>
      </c>
      <c r="L2" s="4">
        <v>1</v>
      </c>
      <c r="M2" s="5">
        <f>I2/H2</f>
        <v>0.3235294117647059</v>
      </c>
      <c r="N2" s="5">
        <f>J2/I2</f>
        <v>0.36363636363636365</v>
      </c>
      <c r="O2" t="s">
        <v>269</v>
      </c>
      <c r="P2" s="1">
        <v>477364</v>
      </c>
      <c r="Q2" s="1">
        <f>P2/H2</f>
        <v>14040.117647058823</v>
      </c>
      <c r="R2" s="1">
        <f>P2/I2</f>
        <v>43396.727272727272</v>
      </c>
      <c r="S2" s="8">
        <f>P2/T2</f>
        <v>1.0824580498866214</v>
      </c>
      <c r="T2" s="1">
        <f>F2*G2</f>
        <v>441000</v>
      </c>
      <c r="U2" s="1">
        <f>F2*H2</f>
        <v>153000</v>
      </c>
    </row>
    <row r="3" spans="1:21">
      <c r="A3" s="3">
        <v>2</v>
      </c>
      <c r="B3" t="s">
        <v>270</v>
      </c>
      <c r="C3" s="4">
        <v>2003</v>
      </c>
      <c r="D3" t="s">
        <v>14</v>
      </c>
      <c r="E3" s="4" t="s">
        <v>15</v>
      </c>
      <c r="F3" s="10">
        <v>25000</v>
      </c>
      <c r="G3" s="4">
        <v>108</v>
      </c>
      <c r="H3" s="4">
        <v>35</v>
      </c>
      <c r="I3" s="4">
        <v>13</v>
      </c>
      <c r="J3" s="4">
        <v>0</v>
      </c>
      <c r="K3" s="4">
        <v>0</v>
      </c>
      <c r="L3" s="4">
        <v>0</v>
      </c>
      <c r="M3" s="5">
        <f>I3/H3</f>
        <v>0.37142857142857144</v>
      </c>
      <c r="N3" s="5">
        <f>J3/I3</f>
        <v>0</v>
      </c>
      <c r="O3" t="s">
        <v>271</v>
      </c>
      <c r="P3" s="1">
        <v>423737</v>
      </c>
      <c r="Q3" s="1">
        <f>P3/H3</f>
        <v>12106.771428571428</v>
      </c>
      <c r="R3" s="1">
        <f>P3/I3</f>
        <v>32595.153846153848</v>
      </c>
      <c r="S3" s="8">
        <f>P3/T3</f>
        <v>0.15693962962962962</v>
      </c>
      <c r="T3" s="1">
        <f>F3*G3</f>
        <v>2700000</v>
      </c>
      <c r="U3" s="1">
        <f t="shared" ref="U3:U66" si="0">F3*H3</f>
        <v>875000</v>
      </c>
    </row>
    <row r="4" spans="1:21">
      <c r="A4" s="3">
        <v>3</v>
      </c>
      <c r="B4" t="s">
        <v>272</v>
      </c>
      <c r="C4" s="4">
        <v>2001</v>
      </c>
      <c r="D4" t="s">
        <v>159</v>
      </c>
      <c r="E4" s="4" t="s">
        <v>179</v>
      </c>
      <c r="F4" s="10">
        <v>3805</v>
      </c>
      <c r="G4" s="4">
        <v>68</v>
      </c>
      <c r="H4" s="4">
        <v>13</v>
      </c>
      <c r="I4" s="4">
        <v>4</v>
      </c>
      <c r="J4" s="4">
        <v>1</v>
      </c>
      <c r="K4" s="4">
        <v>1</v>
      </c>
      <c r="L4" s="4">
        <v>0</v>
      </c>
      <c r="M4" s="5">
        <f>I4/H4</f>
        <v>0.30769230769230771</v>
      </c>
      <c r="N4" s="5">
        <f>J4/I4</f>
        <v>0.25</v>
      </c>
      <c r="O4" t="s">
        <v>273</v>
      </c>
      <c r="P4" s="1">
        <v>361715</v>
      </c>
      <c r="Q4" s="1">
        <f>P4/H4</f>
        <v>27824.23076923077</v>
      </c>
      <c r="R4" s="1">
        <f>P4/I4</f>
        <v>90428.75</v>
      </c>
      <c r="S4" s="8">
        <f>P4/T4</f>
        <v>1.3979863956094922</v>
      </c>
      <c r="T4" s="1">
        <f>F4*G4</f>
        <v>258740</v>
      </c>
      <c r="U4" s="1">
        <f t="shared" si="0"/>
        <v>49465</v>
      </c>
    </row>
    <row r="5" spans="1:21">
      <c r="A5" s="3">
        <v>4</v>
      </c>
      <c r="B5" t="s">
        <v>274</v>
      </c>
      <c r="C5" s="4">
        <v>2003</v>
      </c>
      <c r="D5" t="s">
        <v>27</v>
      </c>
      <c r="E5" s="4" t="s">
        <v>15</v>
      </c>
      <c r="F5" s="10">
        <v>7500</v>
      </c>
      <c r="G5" s="4">
        <v>92</v>
      </c>
      <c r="H5" s="4">
        <v>25</v>
      </c>
      <c r="I5" s="4">
        <v>7</v>
      </c>
      <c r="J5" s="4">
        <v>0</v>
      </c>
      <c r="K5" s="4">
        <v>0</v>
      </c>
      <c r="L5" s="4">
        <v>0</v>
      </c>
      <c r="M5" s="5">
        <f>I5/H5</f>
        <v>0.28000000000000003</v>
      </c>
      <c r="N5" s="5">
        <f>J5/I5</f>
        <v>0</v>
      </c>
      <c r="O5" t="s">
        <v>275</v>
      </c>
      <c r="P5" s="1">
        <v>274732</v>
      </c>
      <c r="Q5" s="1">
        <f>P5/H5</f>
        <v>10989.28</v>
      </c>
      <c r="R5" s="1">
        <f>P5/I5</f>
        <v>39247.428571428572</v>
      </c>
      <c r="S5" s="8">
        <f>P5/T5</f>
        <v>0.39816231884057973</v>
      </c>
      <c r="T5" s="1">
        <f>F5*G5</f>
        <v>690000</v>
      </c>
      <c r="U5" s="1">
        <f t="shared" si="0"/>
        <v>187500</v>
      </c>
    </row>
    <row r="6" spans="1:21">
      <c r="A6" s="3">
        <v>5</v>
      </c>
      <c r="B6" t="s">
        <v>276</v>
      </c>
      <c r="C6" s="4">
        <v>2002</v>
      </c>
      <c r="D6" t="s">
        <v>277</v>
      </c>
      <c r="E6" s="4" t="s">
        <v>15</v>
      </c>
      <c r="F6" s="10">
        <v>10000</v>
      </c>
      <c r="G6" s="4">
        <v>81</v>
      </c>
      <c r="H6" s="4">
        <v>18</v>
      </c>
      <c r="I6" s="4">
        <v>5</v>
      </c>
      <c r="J6" s="4">
        <v>2</v>
      </c>
      <c r="K6" s="4">
        <v>2</v>
      </c>
      <c r="L6" s="4">
        <v>1</v>
      </c>
      <c r="M6" s="5">
        <f>I6/H6</f>
        <v>0.27777777777777779</v>
      </c>
      <c r="N6" s="5">
        <f>J6/I6</f>
        <v>0.4</v>
      </c>
      <c r="O6" t="s">
        <v>278</v>
      </c>
      <c r="P6" s="1">
        <v>260475</v>
      </c>
      <c r="Q6" s="1">
        <f>P6/H6</f>
        <v>14470.833333333334</v>
      </c>
      <c r="R6" s="1">
        <f>P6/I6</f>
        <v>52095</v>
      </c>
      <c r="S6" s="8">
        <f>P6/T6</f>
        <v>0.32157407407407407</v>
      </c>
      <c r="T6" s="1">
        <f>F6*G6</f>
        <v>810000</v>
      </c>
      <c r="U6" s="1">
        <f t="shared" si="0"/>
        <v>180000</v>
      </c>
    </row>
    <row r="7" spans="1:21">
      <c r="A7" s="3">
        <v>6</v>
      </c>
      <c r="B7" t="s">
        <v>279</v>
      </c>
      <c r="C7" s="4">
        <v>2002</v>
      </c>
      <c r="D7" t="s">
        <v>86</v>
      </c>
      <c r="E7" s="4" t="s">
        <v>15</v>
      </c>
      <c r="F7" s="10">
        <v>10000</v>
      </c>
      <c r="G7" s="4">
        <v>69</v>
      </c>
      <c r="H7" s="4">
        <v>24</v>
      </c>
      <c r="I7" s="4">
        <v>6</v>
      </c>
      <c r="J7" s="4">
        <v>0</v>
      </c>
      <c r="K7" s="4">
        <v>0</v>
      </c>
      <c r="L7" s="4">
        <v>0</v>
      </c>
      <c r="M7" s="5">
        <f>I7/H7</f>
        <v>0.25</v>
      </c>
      <c r="N7" s="5">
        <f>J7/I7</f>
        <v>0</v>
      </c>
      <c r="O7" t="s">
        <v>280</v>
      </c>
      <c r="P7" s="1">
        <v>257532</v>
      </c>
      <c r="Q7" s="1">
        <f>P7/H7</f>
        <v>10730.5</v>
      </c>
      <c r="R7" s="1">
        <f>P7/I7</f>
        <v>42922</v>
      </c>
      <c r="S7" s="8">
        <f>P7/T7</f>
        <v>0.37323478260869564</v>
      </c>
      <c r="T7" s="1">
        <f>F7*G7</f>
        <v>690000</v>
      </c>
      <c r="U7" s="1">
        <f t="shared" si="0"/>
        <v>240000</v>
      </c>
    </row>
    <row r="8" spans="1:21">
      <c r="A8" s="3">
        <v>7</v>
      </c>
      <c r="B8" t="s">
        <v>281</v>
      </c>
      <c r="C8" s="4">
        <v>2002</v>
      </c>
      <c r="D8" t="s">
        <v>282</v>
      </c>
      <c r="E8" s="4" t="s">
        <v>15</v>
      </c>
      <c r="F8" s="10">
        <v>12500</v>
      </c>
      <c r="G8" s="4">
        <v>108</v>
      </c>
      <c r="H8" s="4">
        <v>35</v>
      </c>
      <c r="I8" s="4">
        <v>9</v>
      </c>
      <c r="J8" s="4">
        <v>0</v>
      </c>
      <c r="K8" s="4">
        <v>0</v>
      </c>
      <c r="L8" s="4">
        <v>0</v>
      </c>
      <c r="M8" s="5">
        <f>I8/H8</f>
        <v>0.25714285714285712</v>
      </c>
      <c r="N8" s="5">
        <f>J8/I8</f>
        <v>0</v>
      </c>
      <c r="O8" t="s">
        <v>283</v>
      </c>
      <c r="P8" s="1">
        <v>240511</v>
      </c>
      <c r="Q8" s="1">
        <f>P8/H8</f>
        <v>6871.7428571428572</v>
      </c>
      <c r="R8" s="1">
        <f>P8/I8</f>
        <v>26723.444444444445</v>
      </c>
      <c r="S8" s="8">
        <f>P8/T8</f>
        <v>0.17815629629629628</v>
      </c>
      <c r="T8" s="1">
        <f>F8*G8</f>
        <v>1350000</v>
      </c>
      <c r="U8" s="1">
        <f t="shared" si="0"/>
        <v>437500</v>
      </c>
    </row>
    <row r="9" spans="1:21">
      <c r="A9" s="3">
        <v>8</v>
      </c>
      <c r="B9" t="s">
        <v>284</v>
      </c>
      <c r="C9" s="4">
        <v>2001</v>
      </c>
      <c r="D9" t="s">
        <v>285</v>
      </c>
      <c r="E9" s="4" t="s">
        <v>136</v>
      </c>
      <c r="F9" s="10">
        <v>5000</v>
      </c>
      <c r="G9" s="4">
        <v>76</v>
      </c>
      <c r="H9" s="4">
        <v>26</v>
      </c>
      <c r="I9" s="4">
        <v>10</v>
      </c>
      <c r="J9" s="4">
        <v>0</v>
      </c>
      <c r="K9" s="4">
        <v>0</v>
      </c>
      <c r="L9" s="4">
        <v>0</v>
      </c>
      <c r="M9" s="5">
        <f>I9/H9</f>
        <v>0.38461538461538464</v>
      </c>
      <c r="N9" s="5">
        <f>J9/I9</f>
        <v>0</v>
      </c>
      <c r="O9" t="s">
        <v>286</v>
      </c>
      <c r="P9" s="1">
        <v>238001</v>
      </c>
      <c r="Q9" s="1">
        <f>P9/H9</f>
        <v>9153.8846153846152</v>
      </c>
      <c r="R9" s="1">
        <f>P9/I9</f>
        <v>23800.1</v>
      </c>
      <c r="S9" s="8">
        <f>P9/T9</f>
        <v>0.62631842105263158</v>
      </c>
      <c r="T9" s="1">
        <f>F9*G9</f>
        <v>380000</v>
      </c>
      <c r="U9" s="1">
        <f t="shared" si="0"/>
        <v>130000</v>
      </c>
    </row>
    <row r="10" spans="1:21">
      <c r="A10" s="3">
        <v>9</v>
      </c>
      <c r="B10" t="s">
        <v>287</v>
      </c>
      <c r="C10" s="4">
        <v>2001</v>
      </c>
      <c r="D10" t="s">
        <v>14</v>
      </c>
      <c r="E10" s="4" t="s">
        <v>136</v>
      </c>
      <c r="F10" s="10">
        <v>7500</v>
      </c>
      <c r="G10" s="4">
        <v>96</v>
      </c>
      <c r="H10" s="4">
        <v>28</v>
      </c>
      <c r="I10" s="4">
        <v>9</v>
      </c>
      <c r="J10" s="4">
        <v>1</v>
      </c>
      <c r="K10" s="4">
        <v>0</v>
      </c>
      <c r="L10" s="4">
        <v>0</v>
      </c>
      <c r="M10" s="5">
        <f>I10/H10</f>
        <v>0.32142857142857145</v>
      </c>
      <c r="N10" s="5">
        <f>J10/I10</f>
        <v>0.1111111111111111</v>
      </c>
      <c r="O10" t="s">
        <v>288</v>
      </c>
      <c r="P10" s="1">
        <v>237045</v>
      </c>
      <c r="Q10" s="1">
        <f>P10/H10</f>
        <v>8465.8928571428569</v>
      </c>
      <c r="R10" s="1">
        <f>P10/I10</f>
        <v>26338.333333333332</v>
      </c>
      <c r="S10" s="8">
        <f>P10/T10</f>
        <v>0.32922916666666668</v>
      </c>
      <c r="T10" s="1">
        <f>F10*G10</f>
        <v>720000</v>
      </c>
      <c r="U10" s="1">
        <f t="shared" si="0"/>
        <v>210000</v>
      </c>
    </row>
    <row r="11" spans="1:21">
      <c r="A11" s="3">
        <v>10</v>
      </c>
      <c r="B11" t="s">
        <v>289</v>
      </c>
      <c r="C11" s="4">
        <v>2003</v>
      </c>
      <c r="D11" t="s">
        <v>13</v>
      </c>
      <c r="E11" s="4" t="s">
        <v>15</v>
      </c>
      <c r="F11" s="10">
        <v>30000</v>
      </c>
      <c r="G11" s="4">
        <v>76</v>
      </c>
      <c r="H11" s="4">
        <v>17</v>
      </c>
      <c r="I11" s="4">
        <v>4</v>
      </c>
      <c r="J11" s="4">
        <v>2</v>
      </c>
      <c r="K11" s="4">
        <v>1</v>
      </c>
      <c r="L11" s="4">
        <v>1</v>
      </c>
      <c r="M11" s="5">
        <f>I11/H11</f>
        <v>0.23529411764705882</v>
      </c>
      <c r="N11" s="5">
        <f>J11/I11</f>
        <v>0.5</v>
      </c>
      <c r="O11" t="s">
        <v>290</v>
      </c>
      <c r="P11" s="1">
        <v>233452</v>
      </c>
      <c r="Q11" s="1">
        <f>P11/H11</f>
        <v>13732.470588235294</v>
      </c>
      <c r="R11" s="1">
        <f>P11/I11</f>
        <v>58363</v>
      </c>
      <c r="S11" s="8">
        <f>P11/T11</f>
        <v>0.10239122807017544</v>
      </c>
      <c r="T11" s="1">
        <f>F11*G11</f>
        <v>2280000</v>
      </c>
      <c r="U11" s="1">
        <f t="shared" si="0"/>
        <v>510000</v>
      </c>
    </row>
    <row r="12" spans="1:21">
      <c r="A12" s="3">
        <v>11</v>
      </c>
      <c r="B12" t="s">
        <v>291</v>
      </c>
      <c r="C12" s="4">
        <v>2000</v>
      </c>
      <c r="D12" t="s">
        <v>139</v>
      </c>
      <c r="E12" s="4" t="s">
        <v>15</v>
      </c>
      <c r="F12" s="10">
        <v>10000</v>
      </c>
      <c r="G12" s="4">
        <v>80</v>
      </c>
      <c r="H12" s="4">
        <v>22</v>
      </c>
      <c r="I12" s="4">
        <v>6</v>
      </c>
      <c r="J12" s="4">
        <v>2</v>
      </c>
      <c r="K12" s="4">
        <v>0</v>
      </c>
      <c r="L12" s="4">
        <v>0</v>
      </c>
      <c r="M12" s="5">
        <f>I12/H12</f>
        <v>0.27272727272727271</v>
      </c>
      <c r="N12" s="5">
        <f>J12/I12</f>
        <v>0.33333333333333331</v>
      </c>
      <c r="O12" t="s">
        <v>292</v>
      </c>
      <c r="P12" s="1">
        <v>206997</v>
      </c>
      <c r="Q12" s="1">
        <f>P12/H12</f>
        <v>9408.954545454546</v>
      </c>
      <c r="R12" s="1">
        <f>P12/I12</f>
        <v>34499.5</v>
      </c>
      <c r="S12" s="8">
        <f>P12/T12</f>
        <v>0.25874625000000001</v>
      </c>
      <c r="T12" s="1">
        <f>F12*G12</f>
        <v>800000</v>
      </c>
      <c r="U12" s="1">
        <f t="shared" si="0"/>
        <v>220000</v>
      </c>
    </row>
    <row r="13" spans="1:21">
      <c r="A13" s="3">
        <v>12</v>
      </c>
      <c r="B13" t="s">
        <v>293</v>
      </c>
      <c r="C13" s="4">
        <v>2001</v>
      </c>
      <c r="D13" t="s">
        <v>236</v>
      </c>
      <c r="E13" s="4" t="s">
        <v>136</v>
      </c>
      <c r="F13" s="10">
        <v>2000</v>
      </c>
      <c r="G13" s="4">
        <v>41</v>
      </c>
      <c r="H13" s="4">
        <v>13</v>
      </c>
      <c r="I13" s="4">
        <v>6</v>
      </c>
      <c r="J13" s="4">
        <v>1</v>
      </c>
      <c r="K13" s="4">
        <v>1</v>
      </c>
      <c r="L13" s="4">
        <v>0</v>
      </c>
      <c r="M13" s="5">
        <f>I13/H13</f>
        <v>0.46153846153846156</v>
      </c>
      <c r="N13" s="5">
        <f>J13/I13</f>
        <v>0.16666666666666666</v>
      </c>
      <c r="O13" t="s">
        <v>294</v>
      </c>
      <c r="P13" s="1">
        <v>194388</v>
      </c>
      <c r="Q13" s="1">
        <f>P13/H13</f>
        <v>14952.923076923076</v>
      </c>
      <c r="R13" s="1">
        <f>P13/I13</f>
        <v>32398</v>
      </c>
      <c r="S13" s="8">
        <f>P13/T13</f>
        <v>2.3705853658536586</v>
      </c>
      <c r="T13" s="1">
        <f>F13*G13</f>
        <v>82000</v>
      </c>
      <c r="U13" s="1">
        <f t="shared" si="0"/>
        <v>26000</v>
      </c>
    </row>
    <row r="14" spans="1:21">
      <c r="A14" s="3">
        <v>13</v>
      </c>
      <c r="B14" t="s">
        <v>295</v>
      </c>
      <c r="C14" s="4">
        <v>2003</v>
      </c>
      <c r="D14" t="s">
        <v>20</v>
      </c>
      <c r="E14" s="4" t="s">
        <v>15</v>
      </c>
      <c r="F14" s="10">
        <v>60000</v>
      </c>
      <c r="G14" s="4">
        <v>98</v>
      </c>
      <c r="H14" s="4">
        <v>18</v>
      </c>
      <c r="I14" s="4">
        <v>5</v>
      </c>
      <c r="J14" s="4">
        <v>1</v>
      </c>
      <c r="K14" s="4">
        <v>1</v>
      </c>
      <c r="L14" s="4">
        <v>1</v>
      </c>
      <c r="M14" s="5">
        <f>I14/H14</f>
        <v>0.27777777777777779</v>
      </c>
      <c r="N14" s="5">
        <f>J14/I14</f>
        <v>0.2</v>
      </c>
      <c r="O14" t="s">
        <v>296</v>
      </c>
      <c r="P14" s="1">
        <v>179016</v>
      </c>
      <c r="Q14" s="1">
        <f>P14/H14</f>
        <v>9945.3333333333339</v>
      </c>
      <c r="R14" s="1">
        <f>P14/I14</f>
        <v>35803.199999999997</v>
      </c>
      <c r="S14" s="8">
        <f>P14/T14</f>
        <v>3.0444897959183672E-2</v>
      </c>
      <c r="T14" s="1">
        <f>F14*G14</f>
        <v>5880000</v>
      </c>
      <c r="U14" s="1">
        <f t="shared" si="0"/>
        <v>1080000</v>
      </c>
    </row>
    <row r="15" spans="1:21">
      <c r="A15" s="3">
        <v>14</v>
      </c>
      <c r="B15" t="s">
        <v>297</v>
      </c>
      <c r="C15" s="4">
        <v>2002</v>
      </c>
      <c r="D15" t="s">
        <v>30</v>
      </c>
      <c r="E15" s="4" t="s">
        <v>15</v>
      </c>
      <c r="F15" s="10">
        <v>12500</v>
      </c>
      <c r="G15" s="4">
        <v>111</v>
      </c>
      <c r="H15" s="4">
        <v>26</v>
      </c>
      <c r="I15" s="4">
        <v>4</v>
      </c>
      <c r="J15" s="4">
        <v>0</v>
      </c>
      <c r="K15" s="4">
        <v>0</v>
      </c>
      <c r="L15" s="4">
        <v>0</v>
      </c>
      <c r="M15" s="5">
        <f>I15/H15</f>
        <v>0.15384615384615385</v>
      </c>
      <c r="N15" s="5">
        <f>J15/I15</f>
        <v>0</v>
      </c>
      <c r="O15" t="s">
        <v>298</v>
      </c>
      <c r="P15" s="1">
        <v>166325</v>
      </c>
      <c r="Q15" s="1">
        <f>P15/H15</f>
        <v>6397.1153846153848</v>
      </c>
      <c r="R15" s="1">
        <f>P15/I15</f>
        <v>41581.25</v>
      </c>
      <c r="S15" s="8">
        <f>P15/T15</f>
        <v>0.11987387387387387</v>
      </c>
      <c r="T15" s="1">
        <f>F15*G15</f>
        <v>1387500</v>
      </c>
      <c r="U15" s="1">
        <f t="shared" si="0"/>
        <v>325000</v>
      </c>
    </row>
    <row r="16" spans="1:21">
      <c r="A16" s="3">
        <v>15</v>
      </c>
      <c r="B16" t="s">
        <v>299</v>
      </c>
      <c r="C16" s="4">
        <v>2001</v>
      </c>
      <c r="D16" t="s">
        <v>159</v>
      </c>
      <c r="E16" s="4" t="s">
        <v>300</v>
      </c>
      <c r="F16" s="10">
        <v>2854</v>
      </c>
      <c r="G16" s="4">
        <v>55</v>
      </c>
      <c r="H16" s="4">
        <v>15</v>
      </c>
      <c r="I16" s="4">
        <v>5</v>
      </c>
      <c r="J16" s="4">
        <v>1</v>
      </c>
      <c r="K16" s="4">
        <v>1</v>
      </c>
      <c r="L16" s="4">
        <v>0</v>
      </c>
      <c r="M16" s="5">
        <f>I16/H16</f>
        <v>0.33333333333333331</v>
      </c>
      <c r="N16" s="5">
        <f>J16/I16</f>
        <v>0.2</v>
      </c>
      <c r="O16" t="s">
        <v>301</v>
      </c>
      <c r="P16" s="1">
        <v>161822</v>
      </c>
      <c r="Q16" s="1">
        <f>P16/H16</f>
        <v>10788.133333333333</v>
      </c>
      <c r="R16" s="1">
        <f>P16/I16</f>
        <v>32364.400000000001</v>
      </c>
      <c r="S16" s="8">
        <f>P16/T16</f>
        <v>1.0309103650379052</v>
      </c>
      <c r="T16" s="1">
        <f>F16*G16</f>
        <v>156970</v>
      </c>
      <c r="U16" s="1">
        <f t="shared" si="0"/>
        <v>42810</v>
      </c>
    </row>
    <row r="17" spans="1:21">
      <c r="A17" s="3">
        <v>16</v>
      </c>
      <c r="B17" t="s">
        <v>302</v>
      </c>
      <c r="C17" s="4">
        <v>2002</v>
      </c>
      <c r="D17" t="s">
        <v>13</v>
      </c>
      <c r="E17" s="4" t="s">
        <v>15</v>
      </c>
      <c r="F17" s="10">
        <v>7500</v>
      </c>
      <c r="G17" s="4">
        <v>73</v>
      </c>
      <c r="H17" s="4">
        <v>18</v>
      </c>
      <c r="I17" s="4">
        <v>4</v>
      </c>
      <c r="J17" s="4">
        <v>1</v>
      </c>
      <c r="K17" s="4">
        <v>0</v>
      </c>
      <c r="L17" s="4">
        <v>0</v>
      </c>
      <c r="M17" s="5">
        <f>I17/H17</f>
        <v>0.22222222222222221</v>
      </c>
      <c r="N17" s="5">
        <f>J17/I17</f>
        <v>0.25</v>
      </c>
      <c r="O17" t="e">
        <f>Fort Hastings (IRE)</f>
        <v>#NAME?</v>
      </c>
      <c r="P17" s="1">
        <v>154751</v>
      </c>
      <c r="Q17" s="1">
        <f>P17/H17</f>
        <v>8597.2777777777774</v>
      </c>
      <c r="R17" s="1">
        <f>P17/I17</f>
        <v>38687.75</v>
      </c>
      <c r="S17" s="8">
        <f>P17/T17</f>
        <v>0.28265022831050229</v>
      </c>
      <c r="T17" s="1">
        <f>F17*G17</f>
        <v>547500</v>
      </c>
      <c r="U17" s="1">
        <f t="shared" si="0"/>
        <v>135000</v>
      </c>
    </row>
    <row r="18" spans="1:21">
      <c r="A18" s="3">
        <v>17</v>
      </c>
      <c r="B18" t="s">
        <v>303</v>
      </c>
      <c r="C18" s="4">
        <v>2001</v>
      </c>
      <c r="D18" t="s">
        <v>43</v>
      </c>
      <c r="E18" s="4" t="s">
        <v>119</v>
      </c>
      <c r="F18" s="10">
        <v>2500</v>
      </c>
      <c r="G18" s="4">
        <v>23</v>
      </c>
      <c r="H18" s="4">
        <v>6</v>
      </c>
      <c r="I18" s="4">
        <v>3</v>
      </c>
      <c r="J18" s="4">
        <v>2</v>
      </c>
      <c r="K18" s="4">
        <v>1</v>
      </c>
      <c r="L18" s="4">
        <v>0</v>
      </c>
      <c r="M18" s="5">
        <f>I18/H18</f>
        <v>0.5</v>
      </c>
      <c r="N18" s="5">
        <f>J18/I18</f>
        <v>0.66666666666666663</v>
      </c>
      <c r="O18" t="s">
        <v>304</v>
      </c>
      <c r="P18" s="1">
        <v>154006</v>
      </c>
      <c r="Q18" s="1">
        <f>P18/H18</f>
        <v>25667.666666666668</v>
      </c>
      <c r="R18" s="1">
        <f>P18/I18</f>
        <v>51335.333333333336</v>
      </c>
      <c r="S18" s="8">
        <f>P18/T18</f>
        <v>2.6783652173913044</v>
      </c>
      <c r="T18" s="1">
        <f>F18*G18</f>
        <v>57500</v>
      </c>
      <c r="U18" s="1">
        <f t="shared" si="0"/>
        <v>15000</v>
      </c>
    </row>
    <row r="19" spans="1:21">
      <c r="A19" s="3">
        <v>18</v>
      </c>
      <c r="B19" t="s">
        <v>305</v>
      </c>
      <c r="C19" s="4">
        <v>2001</v>
      </c>
      <c r="D19" t="s">
        <v>159</v>
      </c>
      <c r="E19" s="4" t="s">
        <v>113</v>
      </c>
      <c r="F19" s="10">
        <v>2000</v>
      </c>
      <c r="G19" s="4">
        <v>24</v>
      </c>
      <c r="H19" s="4">
        <v>5</v>
      </c>
      <c r="I19" s="4">
        <v>1</v>
      </c>
      <c r="J19" s="4">
        <v>1</v>
      </c>
      <c r="K19" s="4">
        <v>1</v>
      </c>
      <c r="L19" s="4">
        <v>0</v>
      </c>
      <c r="M19" s="5">
        <f>I19/H19</f>
        <v>0.2</v>
      </c>
      <c r="N19" s="5">
        <f>J19/I19</f>
        <v>1</v>
      </c>
      <c r="O19" t="s">
        <v>306</v>
      </c>
      <c r="P19" s="1">
        <v>149015</v>
      </c>
      <c r="Q19" s="1">
        <f>P19/H19</f>
        <v>29803</v>
      </c>
      <c r="R19" s="1">
        <f>P19/I19</f>
        <v>149015</v>
      </c>
      <c r="S19" s="8">
        <f>P19/T19</f>
        <v>3.1044791666666667</v>
      </c>
      <c r="T19" s="1">
        <f>F19*G19</f>
        <v>48000</v>
      </c>
      <c r="U19" s="1">
        <f t="shared" si="0"/>
        <v>10000</v>
      </c>
    </row>
    <row r="20" spans="1:21">
      <c r="A20" s="3">
        <v>19</v>
      </c>
      <c r="B20" t="s">
        <v>307</v>
      </c>
      <c r="C20" s="4">
        <v>2001</v>
      </c>
      <c r="D20" t="s">
        <v>225</v>
      </c>
      <c r="E20" s="4" t="s">
        <v>179</v>
      </c>
      <c r="F20" s="10">
        <v>3329</v>
      </c>
      <c r="G20" s="4">
        <v>29</v>
      </c>
      <c r="H20" s="4">
        <v>11</v>
      </c>
      <c r="I20" s="4">
        <v>2</v>
      </c>
      <c r="J20" s="4">
        <v>0</v>
      </c>
      <c r="K20" s="4">
        <v>0</v>
      </c>
      <c r="L20" s="4">
        <v>0</v>
      </c>
      <c r="M20" s="5">
        <f>I20/H20</f>
        <v>0.18181818181818182</v>
      </c>
      <c r="N20" s="5">
        <f>J20/I20</f>
        <v>0</v>
      </c>
      <c r="O20" t="s">
        <v>308</v>
      </c>
      <c r="P20" s="1">
        <v>146603</v>
      </c>
      <c r="Q20" s="1">
        <f>P20/H20</f>
        <v>13327.545454545454</v>
      </c>
      <c r="R20" s="1">
        <f>P20/I20</f>
        <v>73301.5</v>
      </c>
      <c r="S20" s="8">
        <f>P20/T20</f>
        <v>1.518556882568028</v>
      </c>
      <c r="T20" s="1">
        <f>F20*G20</f>
        <v>96541</v>
      </c>
      <c r="U20" s="1">
        <f t="shared" si="0"/>
        <v>36619</v>
      </c>
    </row>
    <row r="21" spans="1:21">
      <c r="A21" s="3">
        <v>20</v>
      </c>
      <c r="B21" t="s">
        <v>309</v>
      </c>
      <c r="C21" s="4">
        <v>2001</v>
      </c>
      <c r="D21" t="s">
        <v>14</v>
      </c>
      <c r="E21" s="4" t="s">
        <v>15</v>
      </c>
      <c r="F21" s="10">
        <v>5000</v>
      </c>
      <c r="G21" s="4">
        <v>64</v>
      </c>
      <c r="H21" s="4">
        <v>24</v>
      </c>
      <c r="I21" s="4">
        <v>8</v>
      </c>
      <c r="J21" s="4">
        <v>0</v>
      </c>
      <c r="K21" s="4">
        <v>0</v>
      </c>
      <c r="L21" s="4">
        <v>0</v>
      </c>
      <c r="M21" s="5">
        <f>I21/H21</f>
        <v>0.33333333333333331</v>
      </c>
      <c r="N21" s="5">
        <f>J21/I21</f>
        <v>0</v>
      </c>
      <c r="O21" t="s">
        <v>310</v>
      </c>
      <c r="P21" s="1">
        <v>137590</v>
      </c>
      <c r="Q21" s="1">
        <f>P21/H21</f>
        <v>5732.916666666667</v>
      </c>
      <c r="R21" s="1">
        <f>P21/I21</f>
        <v>17198.75</v>
      </c>
      <c r="S21" s="8">
        <f>P21/T21</f>
        <v>0.42996875000000001</v>
      </c>
      <c r="T21" s="1">
        <f>F21*G21</f>
        <v>320000</v>
      </c>
      <c r="U21" s="1">
        <f t="shared" si="0"/>
        <v>120000</v>
      </c>
    </row>
    <row r="22" spans="1:21">
      <c r="A22" s="3">
        <v>21</v>
      </c>
      <c r="B22" t="s">
        <v>311</v>
      </c>
      <c r="C22" s="4">
        <v>2003</v>
      </c>
      <c r="D22" t="s">
        <v>312</v>
      </c>
      <c r="E22" s="4" t="s">
        <v>313</v>
      </c>
      <c r="F22" s="10">
        <v>4000</v>
      </c>
      <c r="G22" s="4">
        <v>17</v>
      </c>
      <c r="H22" s="4">
        <v>9</v>
      </c>
      <c r="I22" s="4">
        <v>4</v>
      </c>
      <c r="J22" s="4">
        <v>0</v>
      </c>
      <c r="K22" s="4">
        <v>0</v>
      </c>
      <c r="L22" s="4">
        <v>0</v>
      </c>
      <c r="M22" s="5">
        <f>I22/H22</f>
        <v>0.44444444444444442</v>
      </c>
      <c r="N22" s="5">
        <f>J22/I22</f>
        <v>0</v>
      </c>
      <c r="O22" t="s">
        <v>314</v>
      </c>
      <c r="P22" s="1">
        <v>137471</v>
      </c>
      <c r="Q22" s="1">
        <f>P22/H22</f>
        <v>15274.555555555555</v>
      </c>
      <c r="R22" s="1">
        <f>P22/I22</f>
        <v>34367.75</v>
      </c>
      <c r="S22" s="8">
        <f>P22/T22</f>
        <v>2.0216323529411766</v>
      </c>
      <c r="T22" s="1">
        <f>F22*G22</f>
        <v>68000</v>
      </c>
      <c r="U22" s="1">
        <f t="shared" si="0"/>
        <v>36000</v>
      </c>
    </row>
    <row r="23" spans="1:21">
      <c r="A23" s="3">
        <v>22</v>
      </c>
      <c r="B23" t="s">
        <v>315</v>
      </c>
      <c r="C23" s="4">
        <v>2003</v>
      </c>
      <c r="D23" t="s">
        <v>152</v>
      </c>
      <c r="E23" s="4" t="s">
        <v>15</v>
      </c>
      <c r="F23" s="10">
        <v>25000</v>
      </c>
      <c r="G23" s="4">
        <v>86</v>
      </c>
      <c r="H23" s="4">
        <v>28</v>
      </c>
      <c r="I23" s="4">
        <v>5</v>
      </c>
      <c r="J23" s="4">
        <v>0</v>
      </c>
      <c r="K23" s="4">
        <v>0</v>
      </c>
      <c r="L23" s="4">
        <v>0</v>
      </c>
      <c r="M23" s="5">
        <f>I23/H23</f>
        <v>0.17857142857142858</v>
      </c>
      <c r="N23" s="5">
        <f>J23/I23</f>
        <v>0</v>
      </c>
      <c r="O23" t="s">
        <v>316</v>
      </c>
      <c r="P23" s="1">
        <v>136375</v>
      </c>
      <c r="Q23" s="1">
        <f>P23/H23</f>
        <v>4870.5357142857147</v>
      </c>
      <c r="R23" s="1">
        <f>P23/I23</f>
        <v>27275</v>
      </c>
      <c r="S23" s="8">
        <f>P23/T23</f>
        <v>6.3430232558139538E-2</v>
      </c>
      <c r="T23" s="1">
        <f>F23*G23</f>
        <v>2150000</v>
      </c>
      <c r="U23" s="1">
        <f t="shared" si="0"/>
        <v>700000</v>
      </c>
    </row>
    <row r="24" spans="1:21">
      <c r="A24" s="3">
        <v>23</v>
      </c>
      <c r="B24" t="s">
        <v>317</v>
      </c>
      <c r="C24" s="4">
        <v>2001</v>
      </c>
      <c r="D24" t="s">
        <v>20</v>
      </c>
      <c r="E24" s="4" t="s">
        <v>15</v>
      </c>
      <c r="F24" s="10">
        <v>12500</v>
      </c>
      <c r="G24" s="4">
        <v>76</v>
      </c>
      <c r="H24" s="4">
        <v>19</v>
      </c>
      <c r="I24" s="4">
        <v>3</v>
      </c>
      <c r="J24" s="4">
        <v>1</v>
      </c>
      <c r="K24" s="4">
        <v>1</v>
      </c>
      <c r="L24" s="4">
        <v>0</v>
      </c>
      <c r="M24" s="5">
        <f>I24/H24</f>
        <v>0.15789473684210525</v>
      </c>
      <c r="N24" s="5">
        <f>J24/I24</f>
        <v>0.33333333333333331</v>
      </c>
      <c r="O24" t="s">
        <v>318</v>
      </c>
      <c r="P24" s="1">
        <v>128238</v>
      </c>
      <c r="Q24" s="1">
        <f>P24/H24</f>
        <v>6749.3684210526317</v>
      </c>
      <c r="R24" s="1">
        <f>P24/I24</f>
        <v>42746</v>
      </c>
      <c r="S24" s="8">
        <f>P24/T24</f>
        <v>0.13498736842105263</v>
      </c>
      <c r="T24" s="1">
        <f>F24*G24</f>
        <v>950000</v>
      </c>
      <c r="U24" s="1">
        <f t="shared" si="0"/>
        <v>237500</v>
      </c>
    </row>
    <row r="25" spans="1:21">
      <c r="A25" s="3">
        <v>24</v>
      </c>
      <c r="B25" t="s">
        <v>319</v>
      </c>
      <c r="C25" s="4">
        <v>2001</v>
      </c>
      <c r="D25" t="s">
        <v>320</v>
      </c>
      <c r="E25" s="4" t="s">
        <v>313</v>
      </c>
      <c r="F25" s="10">
        <v>1000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5">
        <f>I25/H25</f>
        <v>1</v>
      </c>
      <c r="N25" s="5">
        <f>J25/I25</f>
        <v>1</v>
      </c>
      <c r="O25" t="s">
        <v>321</v>
      </c>
      <c r="P25" s="1">
        <v>118428</v>
      </c>
      <c r="Q25" s="1">
        <f>P25/H25</f>
        <v>118428</v>
      </c>
      <c r="R25" s="1">
        <f>P25/I25</f>
        <v>118428</v>
      </c>
      <c r="S25" s="8">
        <f>P25/T25</f>
        <v>118.428</v>
      </c>
      <c r="T25" s="1">
        <f>F25*G25</f>
        <v>1000</v>
      </c>
      <c r="U25" s="1">
        <f t="shared" si="0"/>
        <v>1000</v>
      </c>
    </row>
    <row r="26" spans="1:21">
      <c r="A26" s="3">
        <v>25</v>
      </c>
      <c r="B26" t="s">
        <v>322</v>
      </c>
      <c r="C26" s="4">
        <v>2002</v>
      </c>
      <c r="D26" t="s">
        <v>222</v>
      </c>
      <c r="E26" s="4" t="s">
        <v>15</v>
      </c>
      <c r="F26" s="10">
        <v>7500</v>
      </c>
      <c r="G26" s="4">
        <v>59</v>
      </c>
      <c r="H26" s="4">
        <v>14</v>
      </c>
      <c r="I26" s="4">
        <v>3</v>
      </c>
      <c r="J26" s="4">
        <v>2</v>
      </c>
      <c r="K26" s="4">
        <v>1</v>
      </c>
      <c r="L26" s="4">
        <v>0</v>
      </c>
      <c r="M26" s="5">
        <f>I26/H26</f>
        <v>0.21428571428571427</v>
      </c>
      <c r="N26" s="5">
        <f>J26/I26</f>
        <v>0.66666666666666663</v>
      </c>
      <c r="O26" t="s">
        <v>323</v>
      </c>
      <c r="P26" s="1">
        <v>118359</v>
      </c>
      <c r="Q26" s="1">
        <f>P26/H26</f>
        <v>8454.2142857142862</v>
      </c>
      <c r="R26" s="1">
        <f>P26/I26</f>
        <v>39453</v>
      </c>
      <c r="S26" s="8">
        <f>P26/T26</f>
        <v>0.26747796610169494</v>
      </c>
      <c r="T26" s="1">
        <f>F26*G26</f>
        <v>442500</v>
      </c>
      <c r="U26" s="1">
        <f t="shared" si="0"/>
        <v>105000</v>
      </c>
    </row>
    <row r="27" spans="1:21">
      <c r="A27" s="3">
        <v>26</v>
      </c>
      <c r="B27" t="s">
        <v>324</v>
      </c>
      <c r="C27" s="4">
        <v>2001</v>
      </c>
      <c r="D27" t="s">
        <v>46</v>
      </c>
      <c r="E27" s="4" t="s">
        <v>15</v>
      </c>
      <c r="F27" s="10">
        <v>10000</v>
      </c>
      <c r="G27" s="4">
        <v>54</v>
      </c>
      <c r="H27" s="4">
        <v>12</v>
      </c>
      <c r="I27" s="4">
        <v>2</v>
      </c>
      <c r="J27" s="4">
        <v>0</v>
      </c>
      <c r="K27" s="4">
        <v>0</v>
      </c>
      <c r="L27" s="4">
        <v>0</v>
      </c>
      <c r="M27" s="5">
        <f>I27/H27</f>
        <v>0.16666666666666666</v>
      </c>
      <c r="N27" s="5">
        <f>J27/I27</f>
        <v>0</v>
      </c>
      <c r="O27" t="s">
        <v>325</v>
      </c>
      <c r="P27" s="1">
        <v>116420</v>
      </c>
      <c r="Q27" s="1">
        <f>P27/H27</f>
        <v>9701.6666666666661</v>
      </c>
      <c r="R27" s="1">
        <f>P27/I27</f>
        <v>58210</v>
      </c>
      <c r="S27" s="8">
        <f>P27/T27</f>
        <v>0.21559259259259259</v>
      </c>
      <c r="T27" s="1">
        <f>F27*G27</f>
        <v>540000</v>
      </c>
      <c r="U27" s="1">
        <f t="shared" si="0"/>
        <v>120000</v>
      </c>
    </row>
    <row r="28" spans="1:21">
      <c r="A28" s="3">
        <v>27</v>
      </c>
      <c r="B28" t="s">
        <v>326</v>
      </c>
      <c r="C28" s="4">
        <v>2002</v>
      </c>
      <c r="D28" t="s">
        <v>327</v>
      </c>
      <c r="E28" s="4" t="s">
        <v>328</v>
      </c>
      <c r="F28" s="10">
        <v>1500</v>
      </c>
      <c r="G28" s="4">
        <v>17</v>
      </c>
      <c r="H28" s="4">
        <v>8</v>
      </c>
      <c r="I28" s="4">
        <v>4</v>
      </c>
      <c r="J28" s="4">
        <v>1</v>
      </c>
      <c r="K28" s="4">
        <v>1</v>
      </c>
      <c r="L28" s="4">
        <v>0</v>
      </c>
      <c r="M28" s="5">
        <f>I28/H28</f>
        <v>0.5</v>
      </c>
      <c r="N28" s="5">
        <f>J28/I28</f>
        <v>0.25</v>
      </c>
      <c r="O28" t="s">
        <v>329</v>
      </c>
      <c r="P28" s="1">
        <v>110224</v>
      </c>
      <c r="Q28" s="1">
        <f>P28/H28</f>
        <v>13778</v>
      </c>
      <c r="R28" s="1">
        <f>P28/I28</f>
        <v>27556</v>
      </c>
      <c r="S28" s="8">
        <f>P28/T28</f>
        <v>4.3225098039215686</v>
      </c>
      <c r="T28" s="1">
        <f>F28*G28</f>
        <v>25500</v>
      </c>
      <c r="U28" s="1">
        <f t="shared" si="0"/>
        <v>12000</v>
      </c>
    </row>
    <row r="29" spans="1:21">
      <c r="A29" s="3">
        <v>28</v>
      </c>
      <c r="B29" t="s">
        <v>330</v>
      </c>
      <c r="C29" s="4">
        <v>2002</v>
      </c>
      <c r="D29" t="s">
        <v>331</v>
      </c>
      <c r="E29" s="4" t="s">
        <v>15</v>
      </c>
      <c r="F29" s="10">
        <v>2500</v>
      </c>
      <c r="G29" s="4">
        <v>35</v>
      </c>
      <c r="H29" s="4">
        <v>12</v>
      </c>
      <c r="I29" s="4">
        <v>3</v>
      </c>
      <c r="J29" s="4">
        <v>0</v>
      </c>
      <c r="K29" s="4">
        <v>0</v>
      </c>
      <c r="L29" s="4">
        <v>0</v>
      </c>
      <c r="M29" s="5">
        <f>I29/H29</f>
        <v>0.25</v>
      </c>
      <c r="N29" s="5">
        <f>J29/I29</f>
        <v>0</v>
      </c>
      <c r="O29" t="s">
        <v>332</v>
      </c>
      <c r="P29" s="1">
        <v>108234</v>
      </c>
      <c r="Q29" s="1">
        <f>P29/H29</f>
        <v>9019.5</v>
      </c>
      <c r="R29" s="1">
        <f>P29/I29</f>
        <v>36078</v>
      </c>
      <c r="S29" s="8">
        <f>P29/T29</f>
        <v>1.2369600000000001</v>
      </c>
      <c r="T29" s="1">
        <f>F29*G29</f>
        <v>87500</v>
      </c>
      <c r="U29" s="1">
        <f t="shared" si="0"/>
        <v>30000</v>
      </c>
    </row>
    <row r="30" spans="1:21">
      <c r="A30" s="3">
        <v>29</v>
      </c>
      <c r="B30" t="s">
        <v>333</v>
      </c>
      <c r="C30" s="4">
        <v>2002</v>
      </c>
      <c r="D30" t="s">
        <v>17</v>
      </c>
      <c r="E30" s="4" t="s">
        <v>15</v>
      </c>
      <c r="F30" s="10">
        <v>6500</v>
      </c>
      <c r="G30" s="4">
        <v>90</v>
      </c>
      <c r="H30" s="4">
        <v>19</v>
      </c>
      <c r="I30" s="4">
        <v>5</v>
      </c>
      <c r="J30" s="4">
        <v>0</v>
      </c>
      <c r="K30" s="4">
        <v>0</v>
      </c>
      <c r="L30" s="4">
        <v>0</v>
      </c>
      <c r="M30" s="5">
        <f>I30/H30</f>
        <v>0.26315789473684209</v>
      </c>
      <c r="N30" s="5">
        <f>J30/I30</f>
        <v>0</v>
      </c>
      <c r="O30" t="s">
        <v>334</v>
      </c>
      <c r="P30" s="1">
        <v>97225</v>
      </c>
      <c r="Q30" s="1">
        <f>P30/H30</f>
        <v>5117.105263157895</v>
      </c>
      <c r="R30" s="1">
        <f>P30/I30</f>
        <v>19445</v>
      </c>
      <c r="S30" s="8">
        <f>P30/T30</f>
        <v>0.16619658119658121</v>
      </c>
      <c r="T30" s="1">
        <f>F30*G30</f>
        <v>585000</v>
      </c>
      <c r="U30" s="1">
        <f t="shared" si="0"/>
        <v>123500</v>
      </c>
    </row>
    <row r="31" spans="1:21">
      <c r="A31" s="3">
        <v>30</v>
      </c>
      <c r="B31" t="s">
        <v>335</v>
      </c>
      <c r="C31" s="4">
        <v>2003</v>
      </c>
      <c r="D31" t="s">
        <v>27</v>
      </c>
      <c r="E31" s="4" t="s">
        <v>136</v>
      </c>
      <c r="F31" s="10">
        <v>3500</v>
      </c>
      <c r="G31" s="4">
        <v>34</v>
      </c>
      <c r="H31" s="4">
        <v>11</v>
      </c>
      <c r="I31" s="4">
        <v>4</v>
      </c>
      <c r="J31" s="4">
        <v>0</v>
      </c>
      <c r="K31" s="4">
        <v>0</v>
      </c>
      <c r="L31" s="4">
        <v>0</v>
      </c>
      <c r="M31" s="5">
        <f>I31/H31</f>
        <v>0.36363636363636365</v>
      </c>
      <c r="N31" s="5">
        <f>J31/I31</f>
        <v>0</v>
      </c>
      <c r="O31" t="s">
        <v>336</v>
      </c>
      <c r="P31" s="1">
        <v>94221</v>
      </c>
      <c r="Q31" s="1">
        <f>P31/H31</f>
        <v>8565.545454545454</v>
      </c>
      <c r="R31" s="1">
        <f>P31/I31</f>
        <v>23555.25</v>
      </c>
      <c r="S31" s="8">
        <f>P31/T31</f>
        <v>0.79177310924369748</v>
      </c>
      <c r="T31" s="1">
        <f>F31*G31</f>
        <v>119000</v>
      </c>
      <c r="U31" s="1">
        <f t="shared" si="0"/>
        <v>38500</v>
      </c>
    </row>
    <row r="32" spans="1:21">
      <c r="A32" s="3">
        <v>31</v>
      </c>
      <c r="B32" t="s">
        <v>337</v>
      </c>
      <c r="C32" s="4">
        <v>2001</v>
      </c>
      <c r="D32" t="s">
        <v>46</v>
      </c>
      <c r="E32" s="4" t="s">
        <v>15</v>
      </c>
      <c r="F32" s="10">
        <v>15000</v>
      </c>
      <c r="G32" s="4">
        <v>93</v>
      </c>
      <c r="H32" s="4">
        <v>15</v>
      </c>
      <c r="I32" s="4">
        <v>2</v>
      </c>
      <c r="J32" s="4">
        <v>0</v>
      </c>
      <c r="K32" s="4">
        <v>0</v>
      </c>
      <c r="L32" s="4">
        <v>0</v>
      </c>
      <c r="M32" s="5">
        <f>I32/H32</f>
        <v>0.13333333333333333</v>
      </c>
      <c r="N32" s="5">
        <f>J32/I32</f>
        <v>0</v>
      </c>
      <c r="O32" t="s">
        <v>338</v>
      </c>
      <c r="P32" s="1">
        <v>88460</v>
      </c>
      <c r="Q32" s="1">
        <f>P32/H32</f>
        <v>5897.333333333333</v>
      </c>
      <c r="R32" s="1">
        <f>P32/I32</f>
        <v>44230</v>
      </c>
      <c r="S32" s="8">
        <f>P32/T32</f>
        <v>6.341218637992832E-2</v>
      </c>
      <c r="T32" s="1">
        <f>F32*G32</f>
        <v>1395000</v>
      </c>
      <c r="U32" s="1">
        <f t="shared" si="0"/>
        <v>225000</v>
      </c>
    </row>
    <row r="33" spans="1:21">
      <c r="A33" s="3">
        <v>32</v>
      </c>
      <c r="B33" t="s">
        <v>339</v>
      </c>
      <c r="C33" s="4">
        <v>2001</v>
      </c>
      <c r="D33" t="s">
        <v>20</v>
      </c>
      <c r="E33" s="4" t="s">
        <v>24</v>
      </c>
      <c r="F33" s="4" t="s">
        <v>25</v>
      </c>
      <c r="G33" s="4">
        <v>10</v>
      </c>
      <c r="H33" s="4">
        <v>4</v>
      </c>
      <c r="I33" s="4">
        <v>2</v>
      </c>
      <c r="J33" s="4">
        <v>0</v>
      </c>
      <c r="K33" s="4">
        <v>0</v>
      </c>
      <c r="L33" s="4">
        <v>0</v>
      </c>
      <c r="M33" s="5">
        <f>I33/H33</f>
        <v>0.5</v>
      </c>
      <c r="N33" s="5">
        <f>J33/I33</f>
        <v>0</v>
      </c>
      <c r="O33" t="s">
        <v>340</v>
      </c>
      <c r="P33" s="1">
        <v>83215</v>
      </c>
      <c r="Q33" s="1">
        <f>P33/H33</f>
        <v>20803.75</v>
      </c>
      <c r="R33" s="1">
        <f>P33/I33</f>
        <v>41607.5</v>
      </c>
      <c r="S33" s="9" t="e">
        <f>P33/F33</f>
        <v>#VALUE!</v>
      </c>
      <c r="T33" t="e">
        <f>F33*H33</f>
        <v>#VALUE!</v>
      </c>
      <c r="U33" s="1" t="e">
        <f t="shared" si="0"/>
        <v>#VALUE!</v>
      </c>
    </row>
    <row r="34" spans="1:21">
      <c r="A34" s="3">
        <v>33</v>
      </c>
      <c r="B34" t="s">
        <v>341</v>
      </c>
      <c r="C34" s="4">
        <v>2003</v>
      </c>
      <c r="D34" t="s">
        <v>20</v>
      </c>
      <c r="E34" s="4" t="s">
        <v>136</v>
      </c>
      <c r="F34" s="10">
        <v>10000</v>
      </c>
      <c r="G34" s="4">
        <v>26</v>
      </c>
      <c r="H34" s="4">
        <v>9</v>
      </c>
      <c r="I34" s="4">
        <v>2</v>
      </c>
      <c r="J34" s="4">
        <v>0</v>
      </c>
      <c r="K34" s="4">
        <v>0</v>
      </c>
      <c r="L34" s="4">
        <v>0</v>
      </c>
      <c r="M34" s="5">
        <f>I34/H34</f>
        <v>0.22222222222222221</v>
      </c>
      <c r="N34" s="5">
        <f>J34/I34</f>
        <v>0</v>
      </c>
      <c r="O34" t="s">
        <v>342</v>
      </c>
      <c r="P34" s="1">
        <v>82905</v>
      </c>
      <c r="Q34" s="1">
        <f>P34/H34</f>
        <v>9211.6666666666661</v>
      </c>
      <c r="R34" s="1">
        <f>P34/I34</f>
        <v>41452.5</v>
      </c>
      <c r="S34" s="8">
        <f>P34/T34</f>
        <v>0.31886538461538461</v>
      </c>
      <c r="T34" s="1">
        <f>F34*G34</f>
        <v>260000</v>
      </c>
      <c r="U34" s="1">
        <f t="shared" si="0"/>
        <v>90000</v>
      </c>
    </row>
    <row r="35" spans="1:21">
      <c r="A35" s="3">
        <v>34</v>
      </c>
      <c r="B35" t="s">
        <v>343</v>
      </c>
      <c r="C35" s="4">
        <v>2001</v>
      </c>
      <c r="D35" t="s">
        <v>73</v>
      </c>
      <c r="E35" s="4" t="s">
        <v>328</v>
      </c>
      <c r="F35" s="10">
        <v>2500</v>
      </c>
      <c r="G35" s="4">
        <v>67</v>
      </c>
      <c r="H35" s="4">
        <v>5</v>
      </c>
      <c r="I35" s="4">
        <v>3</v>
      </c>
      <c r="J35" s="4">
        <v>0</v>
      </c>
      <c r="K35" s="4">
        <v>0</v>
      </c>
      <c r="L35" s="4">
        <v>0</v>
      </c>
      <c r="M35" s="5">
        <f>I35/H35</f>
        <v>0.6</v>
      </c>
      <c r="N35" s="5">
        <f>J35/I35</f>
        <v>0</v>
      </c>
      <c r="O35" t="s">
        <v>344</v>
      </c>
      <c r="P35" s="1">
        <v>62276</v>
      </c>
      <c r="Q35" s="1">
        <f>P35/H35</f>
        <v>12455.2</v>
      </c>
      <c r="R35" s="1">
        <f>P35/I35</f>
        <v>20758.666666666668</v>
      </c>
      <c r="S35" s="8">
        <f>P35/T35</f>
        <v>0.37179701492537315</v>
      </c>
      <c r="T35" s="1">
        <f>F35*G35</f>
        <v>167500</v>
      </c>
      <c r="U35" s="1">
        <f t="shared" si="0"/>
        <v>12500</v>
      </c>
    </row>
    <row r="36" spans="1:21">
      <c r="A36" s="3">
        <v>35</v>
      </c>
      <c r="B36" t="s">
        <v>345</v>
      </c>
      <c r="C36" s="4">
        <v>2002</v>
      </c>
      <c r="D36" t="s">
        <v>27</v>
      </c>
      <c r="E36" s="4" t="s">
        <v>15</v>
      </c>
      <c r="F36" s="10">
        <v>12500</v>
      </c>
      <c r="G36" s="4">
        <v>74</v>
      </c>
      <c r="H36" s="4">
        <v>12</v>
      </c>
      <c r="I36" s="4">
        <v>2</v>
      </c>
      <c r="J36" s="4">
        <v>0</v>
      </c>
      <c r="K36" s="4">
        <v>0</v>
      </c>
      <c r="L36" s="4">
        <v>0</v>
      </c>
      <c r="M36" s="5">
        <f>I36/H36</f>
        <v>0.16666666666666666</v>
      </c>
      <c r="N36" s="5">
        <f>J36/I36</f>
        <v>0</v>
      </c>
      <c r="O36" t="s">
        <v>346</v>
      </c>
      <c r="P36" s="1">
        <v>61034</v>
      </c>
      <c r="Q36" s="1">
        <f>P36/H36</f>
        <v>5086.166666666667</v>
      </c>
      <c r="R36" s="1">
        <f>P36/I36</f>
        <v>30517</v>
      </c>
      <c r="S36" s="8">
        <f>P36/T36</f>
        <v>6.5982702702702706E-2</v>
      </c>
      <c r="T36" s="1">
        <f>F36*G36</f>
        <v>925000</v>
      </c>
      <c r="U36" s="1">
        <f t="shared" si="0"/>
        <v>150000</v>
      </c>
    </row>
    <row r="37" spans="1:21">
      <c r="A37" s="3">
        <v>36</v>
      </c>
      <c r="B37" t="s">
        <v>347</v>
      </c>
      <c r="C37" s="4">
        <v>2001</v>
      </c>
      <c r="D37" t="s">
        <v>20</v>
      </c>
      <c r="E37" s="4" t="s">
        <v>15</v>
      </c>
      <c r="F37" s="10">
        <v>5000</v>
      </c>
      <c r="G37" s="4">
        <v>57</v>
      </c>
      <c r="H37" s="4">
        <v>12</v>
      </c>
      <c r="I37" s="4">
        <v>4</v>
      </c>
      <c r="J37" s="4">
        <v>0</v>
      </c>
      <c r="K37" s="4">
        <v>0</v>
      </c>
      <c r="L37" s="4">
        <v>0</v>
      </c>
      <c r="M37" s="5">
        <f>I37/H37</f>
        <v>0.33333333333333331</v>
      </c>
      <c r="N37" s="5">
        <f>J37/I37</f>
        <v>0</v>
      </c>
      <c r="O37" t="s">
        <v>348</v>
      </c>
      <c r="P37" s="1">
        <v>58056</v>
      </c>
      <c r="Q37" s="1">
        <f>P37/H37</f>
        <v>4838</v>
      </c>
      <c r="R37" s="1">
        <f>P37/I37</f>
        <v>14514</v>
      </c>
      <c r="S37" s="8">
        <f>P37/T37</f>
        <v>0.20370526315789475</v>
      </c>
      <c r="T37" s="1">
        <f>F37*G37</f>
        <v>285000</v>
      </c>
      <c r="U37" s="1">
        <f t="shared" si="0"/>
        <v>60000</v>
      </c>
    </row>
    <row r="38" spans="1:21">
      <c r="A38" s="3">
        <v>37</v>
      </c>
      <c r="B38" t="s">
        <v>349</v>
      </c>
      <c r="C38" s="4">
        <v>2001</v>
      </c>
      <c r="D38" t="s">
        <v>85</v>
      </c>
      <c r="E38" s="4" t="s">
        <v>136</v>
      </c>
      <c r="F38" s="10">
        <v>5000</v>
      </c>
      <c r="G38" s="4">
        <v>41</v>
      </c>
      <c r="H38" s="4">
        <v>10</v>
      </c>
      <c r="I38" s="4">
        <v>2</v>
      </c>
      <c r="J38" s="4">
        <v>0</v>
      </c>
      <c r="K38" s="4">
        <v>0</v>
      </c>
      <c r="L38" s="4">
        <v>0</v>
      </c>
      <c r="M38" s="5">
        <f>I38/H38</f>
        <v>0.2</v>
      </c>
      <c r="N38" s="5">
        <f>J38/I38</f>
        <v>0</v>
      </c>
      <c r="O38" t="s">
        <v>350</v>
      </c>
      <c r="P38" s="1">
        <v>52974</v>
      </c>
      <c r="Q38" s="1">
        <f>P38/H38</f>
        <v>5297.4</v>
      </c>
      <c r="R38" s="1">
        <f>P38/I38</f>
        <v>26487</v>
      </c>
      <c r="S38" s="8">
        <f>P38/T38</f>
        <v>0.25840975609756095</v>
      </c>
      <c r="T38" s="1">
        <f>F38*G38</f>
        <v>205000</v>
      </c>
      <c r="U38" s="1">
        <f t="shared" si="0"/>
        <v>50000</v>
      </c>
    </row>
    <row r="39" spans="1:21">
      <c r="A39" s="3">
        <v>38</v>
      </c>
      <c r="B39" t="s">
        <v>351</v>
      </c>
      <c r="C39" s="4">
        <v>2002</v>
      </c>
      <c r="D39" t="s">
        <v>61</v>
      </c>
      <c r="E39" s="4" t="s">
        <v>140</v>
      </c>
      <c r="F39" s="4" t="s">
        <v>25</v>
      </c>
      <c r="G39" s="4">
        <v>16</v>
      </c>
      <c r="H39" s="4">
        <v>5</v>
      </c>
      <c r="I39" s="4">
        <v>3</v>
      </c>
      <c r="J39" s="4">
        <v>0</v>
      </c>
      <c r="K39" s="4">
        <v>0</v>
      </c>
      <c r="L39" s="4">
        <v>0</v>
      </c>
      <c r="M39" s="5">
        <f>I39/H39</f>
        <v>0.6</v>
      </c>
      <c r="N39" s="5">
        <f>J39/I39</f>
        <v>0</v>
      </c>
      <c r="O39" t="s">
        <v>352</v>
      </c>
      <c r="P39" s="1">
        <v>50650</v>
      </c>
      <c r="Q39" s="1">
        <f>P39/H39</f>
        <v>10130</v>
      </c>
      <c r="R39" s="1">
        <f>P39/I39</f>
        <v>16883.333333333332</v>
      </c>
      <c r="S39" s="9" t="e">
        <f>P39/F39</f>
        <v>#VALUE!</v>
      </c>
      <c r="T39" t="e">
        <f>F39*H39</f>
        <v>#VALUE!</v>
      </c>
      <c r="U39" s="1" t="e">
        <f t="shared" si="0"/>
        <v>#VALUE!</v>
      </c>
    </row>
    <row r="40" spans="1:21">
      <c r="A40" s="3">
        <v>39</v>
      </c>
      <c r="B40" t="s">
        <v>353</v>
      </c>
      <c r="C40" s="4">
        <v>2000</v>
      </c>
      <c r="D40" t="s">
        <v>354</v>
      </c>
      <c r="E40" s="4" t="s">
        <v>355</v>
      </c>
      <c r="F40" s="10">
        <v>750</v>
      </c>
      <c r="G40" s="4">
        <v>5</v>
      </c>
      <c r="H40" s="4">
        <v>3</v>
      </c>
      <c r="I40" s="4">
        <v>2</v>
      </c>
      <c r="J40" s="4">
        <v>1</v>
      </c>
      <c r="K40" s="4">
        <v>1</v>
      </c>
      <c r="L40" s="4">
        <v>0</v>
      </c>
      <c r="M40" s="5">
        <f>I40/H40</f>
        <v>0.66666666666666663</v>
      </c>
      <c r="N40" s="5">
        <f>J40/I40</f>
        <v>0.5</v>
      </c>
      <c r="O40" t="s">
        <v>356</v>
      </c>
      <c r="P40" s="1">
        <v>50202</v>
      </c>
      <c r="Q40" s="1">
        <f>P40/H40</f>
        <v>16734</v>
      </c>
      <c r="R40" s="1">
        <f>P40/I40</f>
        <v>25101</v>
      </c>
      <c r="S40" s="8">
        <f>P40/T40</f>
        <v>13.3872</v>
      </c>
      <c r="T40" s="1">
        <f>F40*G40</f>
        <v>3750</v>
      </c>
      <c r="U40" s="1">
        <f t="shared" si="0"/>
        <v>2250</v>
      </c>
    </row>
    <row r="41" spans="1:21">
      <c r="A41" s="3">
        <v>40</v>
      </c>
      <c r="B41" t="s">
        <v>357</v>
      </c>
      <c r="C41" s="4">
        <v>2001</v>
      </c>
      <c r="D41" t="s">
        <v>358</v>
      </c>
      <c r="E41" s="4" t="s">
        <v>172</v>
      </c>
      <c r="F41" s="10">
        <v>2500</v>
      </c>
      <c r="G41" s="4">
        <v>30</v>
      </c>
      <c r="H41" s="4">
        <v>7</v>
      </c>
      <c r="I41" s="4">
        <v>2</v>
      </c>
      <c r="J41" s="4">
        <v>0</v>
      </c>
      <c r="K41" s="4">
        <v>0</v>
      </c>
      <c r="L41" s="4">
        <v>0</v>
      </c>
      <c r="M41" s="5">
        <f>I41/H41</f>
        <v>0.2857142857142857</v>
      </c>
      <c r="N41" s="5">
        <f>J41/I41</f>
        <v>0</v>
      </c>
      <c r="O41" t="s">
        <v>359</v>
      </c>
      <c r="P41" s="1">
        <v>46541</v>
      </c>
      <c r="Q41" s="1">
        <f>P41/H41</f>
        <v>6648.7142857142853</v>
      </c>
      <c r="R41" s="1">
        <f>P41/I41</f>
        <v>23270.5</v>
      </c>
      <c r="S41" s="8">
        <f>P41/T41</f>
        <v>0.62054666666666669</v>
      </c>
      <c r="T41" s="1">
        <f>F41*G41</f>
        <v>75000</v>
      </c>
      <c r="U41" s="1">
        <f t="shared" si="0"/>
        <v>17500</v>
      </c>
    </row>
    <row r="42" spans="1:21">
      <c r="A42" s="3">
        <v>41</v>
      </c>
      <c r="B42" t="s">
        <v>360</v>
      </c>
      <c r="C42" s="4">
        <v>2002</v>
      </c>
      <c r="D42" t="s">
        <v>86</v>
      </c>
      <c r="E42" s="4" t="s">
        <v>179</v>
      </c>
      <c r="F42" s="10">
        <v>5707</v>
      </c>
      <c r="G42" s="4">
        <v>92</v>
      </c>
      <c r="H42" s="4">
        <v>8</v>
      </c>
      <c r="I42" s="4">
        <v>2</v>
      </c>
      <c r="J42" s="4">
        <v>0</v>
      </c>
      <c r="K42" s="4">
        <v>0</v>
      </c>
      <c r="L42" s="4">
        <v>0</v>
      </c>
      <c r="M42" s="5">
        <f>I42/H42</f>
        <v>0.25</v>
      </c>
      <c r="N42" s="5">
        <f>J42/I42</f>
        <v>0</v>
      </c>
      <c r="O42" t="s">
        <v>361</v>
      </c>
      <c r="P42" s="1">
        <v>43769</v>
      </c>
      <c r="Q42" s="1">
        <f>P42/H42</f>
        <v>5471.125</v>
      </c>
      <c r="R42" s="1">
        <f>P42/I42</f>
        <v>21884.5</v>
      </c>
      <c r="S42" s="8">
        <f>P42/T42</f>
        <v>8.3362537234974596E-2</v>
      </c>
      <c r="T42" s="1">
        <f>F42*G42</f>
        <v>525044</v>
      </c>
      <c r="U42" s="1">
        <f t="shared" si="0"/>
        <v>45656</v>
      </c>
    </row>
    <row r="43" spans="1:21">
      <c r="A43" s="3">
        <v>42</v>
      </c>
      <c r="B43" t="s">
        <v>362</v>
      </c>
      <c r="C43" s="4">
        <v>2002</v>
      </c>
      <c r="D43" t="s">
        <v>30</v>
      </c>
      <c r="E43" s="4" t="s">
        <v>15</v>
      </c>
      <c r="F43" s="10">
        <v>6000</v>
      </c>
      <c r="G43" s="4">
        <v>64</v>
      </c>
      <c r="H43" s="4">
        <v>10</v>
      </c>
      <c r="I43" s="4">
        <v>1</v>
      </c>
      <c r="J43" s="4">
        <v>0</v>
      </c>
      <c r="K43" s="4">
        <v>0</v>
      </c>
      <c r="L43" s="4">
        <v>0</v>
      </c>
      <c r="M43" s="5">
        <f>I43/H43</f>
        <v>0.1</v>
      </c>
      <c r="N43" s="5">
        <f>J43/I43</f>
        <v>0</v>
      </c>
      <c r="O43" t="s">
        <v>363</v>
      </c>
      <c r="P43" s="1">
        <v>41197</v>
      </c>
      <c r="Q43" s="1">
        <f>P43/H43</f>
        <v>4119.7</v>
      </c>
      <c r="R43" s="1">
        <f>P43/I43</f>
        <v>41197</v>
      </c>
      <c r="S43" s="8">
        <f>P43/T43</f>
        <v>0.10728385416666666</v>
      </c>
      <c r="T43" s="1">
        <f>F43*G43</f>
        <v>384000</v>
      </c>
      <c r="U43" s="1">
        <f t="shared" si="0"/>
        <v>60000</v>
      </c>
    </row>
    <row r="44" spans="1:21">
      <c r="A44" s="3">
        <v>43</v>
      </c>
      <c r="B44" t="s">
        <v>364</v>
      </c>
      <c r="C44" s="4">
        <v>2001</v>
      </c>
      <c r="D44" t="s">
        <v>222</v>
      </c>
      <c r="E44" s="4" t="s">
        <v>25</v>
      </c>
      <c r="F44" s="4" t="s">
        <v>25</v>
      </c>
      <c r="G44" s="4">
        <v>4</v>
      </c>
      <c r="H44" s="4">
        <v>1</v>
      </c>
      <c r="I44" s="4">
        <v>1</v>
      </c>
      <c r="J44" s="4">
        <v>1</v>
      </c>
      <c r="K44" s="4">
        <v>0</v>
      </c>
      <c r="L44" s="4">
        <v>0</v>
      </c>
      <c r="M44" s="5">
        <f>I44/H44</f>
        <v>1</v>
      </c>
      <c r="N44" s="5">
        <f>J44/I44</f>
        <v>1</v>
      </c>
      <c r="O44" t="s">
        <v>365</v>
      </c>
      <c r="P44" s="1">
        <v>41062</v>
      </c>
      <c r="Q44" s="1">
        <f>P44/H44</f>
        <v>41062</v>
      </c>
      <c r="R44" s="1">
        <f>P44/I44</f>
        <v>41062</v>
      </c>
      <c r="S44" s="9" t="e">
        <f>P44/F44</f>
        <v>#VALUE!</v>
      </c>
      <c r="T44" t="e">
        <f>F44*H44</f>
        <v>#VALUE!</v>
      </c>
      <c r="U44" s="1" t="e">
        <f t="shared" si="0"/>
        <v>#VALUE!</v>
      </c>
    </row>
    <row r="45" spans="1:21">
      <c r="A45" s="3">
        <v>44</v>
      </c>
      <c r="B45" t="s">
        <v>366</v>
      </c>
      <c r="C45" s="4">
        <v>1998</v>
      </c>
      <c r="D45" t="s">
        <v>367</v>
      </c>
      <c r="E45" s="4" t="s">
        <v>179</v>
      </c>
      <c r="F45" s="10">
        <v>2378</v>
      </c>
      <c r="G45" s="4">
        <v>26</v>
      </c>
      <c r="H45" s="4">
        <v>4</v>
      </c>
      <c r="I45" s="4">
        <v>1</v>
      </c>
      <c r="J45" s="4">
        <v>0</v>
      </c>
      <c r="K45" s="4">
        <v>0</v>
      </c>
      <c r="L45" s="4">
        <v>0</v>
      </c>
      <c r="M45" s="5">
        <f>I45/H45</f>
        <v>0.25</v>
      </c>
      <c r="N45" s="5">
        <f>J45/I45</f>
        <v>0</v>
      </c>
      <c r="O45" t="s">
        <v>368</v>
      </c>
      <c r="P45" s="1">
        <v>40386</v>
      </c>
      <c r="Q45" s="1">
        <f>P45/H45</f>
        <v>10096.5</v>
      </c>
      <c r="R45" s="1">
        <f>P45/I45</f>
        <v>40386</v>
      </c>
      <c r="S45" s="8">
        <f>P45/T45</f>
        <v>0.65319919777447111</v>
      </c>
      <c r="T45" s="1">
        <f>F45*G45</f>
        <v>61828</v>
      </c>
      <c r="U45" s="1">
        <f t="shared" si="0"/>
        <v>9512</v>
      </c>
    </row>
    <row r="46" spans="1:21">
      <c r="A46" s="3">
        <v>45</v>
      </c>
      <c r="B46" t="s">
        <v>369</v>
      </c>
      <c r="C46" s="4">
        <v>2001</v>
      </c>
      <c r="D46" t="s">
        <v>370</v>
      </c>
      <c r="E46" s="4" t="s">
        <v>300</v>
      </c>
      <c r="F46" s="4" t="s">
        <v>25</v>
      </c>
      <c r="G46" s="4">
        <v>20</v>
      </c>
      <c r="H46" s="4">
        <v>4</v>
      </c>
      <c r="I46" s="4">
        <v>4</v>
      </c>
      <c r="J46" s="4">
        <v>0</v>
      </c>
      <c r="K46" s="4">
        <v>0</v>
      </c>
      <c r="L46" s="4">
        <v>0</v>
      </c>
      <c r="M46" s="5">
        <f>I46/H46</f>
        <v>1</v>
      </c>
      <c r="N46" s="5">
        <f>J46/I46</f>
        <v>0</v>
      </c>
      <c r="O46" t="s">
        <v>371</v>
      </c>
      <c r="P46" s="1">
        <v>37381</v>
      </c>
      <c r="Q46" s="1">
        <f>P46/H46</f>
        <v>9345.25</v>
      </c>
      <c r="R46" s="1">
        <f>P46/I46</f>
        <v>9345.25</v>
      </c>
      <c r="S46" s="9" t="e">
        <f>P46/F46</f>
        <v>#VALUE!</v>
      </c>
      <c r="T46" t="e">
        <f>F46*H46</f>
        <v>#VALUE!</v>
      </c>
      <c r="U46" s="1" t="e">
        <f t="shared" si="0"/>
        <v>#VALUE!</v>
      </c>
    </row>
    <row r="47" spans="1:21">
      <c r="A47" s="3">
        <v>46</v>
      </c>
      <c r="B47" t="s">
        <v>372</v>
      </c>
      <c r="C47" s="4">
        <v>2003</v>
      </c>
      <c r="D47" t="s">
        <v>253</v>
      </c>
      <c r="E47" s="4" t="s">
        <v>15</v>
      </c>
      <c r="F47" s="10">
        <v>5000</v>
      </c>
      <c r="G47" s="4">
        <v>35</v>
      </c>
      <c r="H47" s="4">
        <v>5</v>
      </c>
      <c r="I47" s="4">
        <v>1</v>
      </c>
      <c r="J47" s="4">
        <v>0</v>
      </c>
      <c r="K47" s="4">
        <v>0</v>
      </c>
      <c r="L47" s="4">
        <v>0</v>
      </c>
      <c r="M47" s="5">
        <f>I47/H47</f>
        <v>0.2</v>
      </c>
      <c r="N47" s="5">
        <f>J47/I47</f>
        <v>0</v>
      </c>
      <c r="O47" t="s">
        <v>373</v>
      </c>
      <c r="P47" s="1">
        <v>33774</v>
      </c>
      <c r="Q47" s="1">
        <f>P47/H47</f>
        <v>6754.8</v>
      </c>
      <c r="R47" s="1">
        <f>P47/I47</f>
        <v>33774</v>
      </c>
      <c r="S47" s="8">
        <f>P47/T47</f>
        <v>0.1929942857142857</v>
      </c>
      <c r="T47" s="1">
        <f>F47*G47</f>
        <v>175000</v>
      </c>
      <c r="U47" s="1">
        <f t="shared" si="0"/>
        <v>25000</v>
      </c>
    </row>
    <row r="48" spans="1:21">
      <c r="A48" s="3">
        <v>47</v>
      </c>
      <c r="B48" t="s">
        <v>374</v>
      </c>
      <c r="C48" s="4">
        <v>2002</v>
      </c>
      <c r="D48" t="s">
        <v>14</v>
      </c>
      <c r="E48" s="4" t="s">
        <v>328</v>
      </c>
      <c r="F48" s="10">
        <v>1200</v>
      </c>
      <c r="G48" s="4">
        <v>19</v>
      </c>
      <c r="H48" s="4">
        <v>4</v>
      </c>
      <c r="I48" s="4">
        <v>1</v>
      </c>
      <c r="J48" s="4">
        <v>0</v>
      </c>
      <c r="K48" s="4">
        <v>0</v>
      </c>
      <c r="L48" s="4">
        <v>0</v>
      </c>
      <c r="M48" s="5">
        <f>I48/H48</f>
        <v>0.25</v>
      </c>
      <c r="N48" s="5">
        <f>J48/I48</f>
        <v>0</v>
      </c>
      <c r="O48" t="s">
        <v>375</v>
      </c>
      <c r="P48" s="1">
        <v>28968</v>
      </c>
      <c r="Q48" s="1">
        <f>P48/H48</f>
        <v>7242</v>
      </c>
      <c r="R48" s="1">
        <f>P48/I48</f>
        <v>28968</v>
      </c>
      <c r="S48" s="8">
        <f>P48/T48</f>
        <v>1.2705263157894737</v>
      </c>
      <c r="T48" s="1">
        <f>F48*G48</f>
        <v>22800</v>
      </c>
      <c r="U48" s="1">
        <f t="shared" si="0"/>
        <v>4800</v>
      </c>
    </row>
    <row r="49" spans="1:21">
      <c r="A49" s="3">
        <v>48</v>
      </c>
      <c r="B49" t="s">
        <v>376</v>
      </c>
      <c r="C49" s="4">
        <v>2002</v>
      </c>
      <c r="D49" t="s">
        <v>14</v>
      </c>
      <c r="E49" s="4" t="s">
        <v>328</v>
      </c>
      <c r="F49" s="10">
        <v>2000</v>
      </c>
      <c r="G49" s="4">
        <v>26</v>
      </c>
      <c r="H49" s="4">
        <v>9</v>
      </c>
      <c r="I49" s="4">
        <v>1</v>
      </c>
      <c r="J49" s="4">
        <v>0</v>
      </c>
      <c r="K49" s="4">
        <v>0</v>
      </c>
      <c r="L49" s="4">
        <v>0</v>
      </c>
      <c r="M49" s="5">
        <f>I49/H49</f>
        <v>0.1111111111111111</v>
      </c>
      <c r="N49" s="5">
        <f>J49/I49</f>
        <v>0</v>
      </c>
      <c r="O49" t="s">
        <v>377</v>
      </c>
      <c r="P49" s="1">
        <v>27896</v>
      </c>
      <c r="Q49" s="1">
        <f>P49/H49</f>
        <v>3099.5555555555557</v>
      </c>
      <c r="R49" s="1">
        <f>P49/I49</f>
        <v>27896</v>
      </c>
      <c r="S49" s="8">
        <f>P49/T49</f>
        <v>0.53646153846153843</v>
      </c>
      <c r="T49" s="1">
        <f>F49*G49</f>
        <v>52000</v>
      </c>
      <c r="U49" s="1">
        <f t="shared" si="0"/>
        <v>18000</v>
      </c>
    </row>
    <row r="50" spans="1:21">
      <c r="A50" s="3">
        <v>49</v>
      </c>
      <c r="B50" t="s">
        <v>378</v>
      </c>
      <c r="C50" s="4">
        <v>2000</v>
      </c>
      <c r="D50" t="s">
        <v>36</v>
      </c>
      <c r="E50" s="4" t="s">
        <v>379</v>
      </c>
      <c r="F50" s="10">
        <v>3000</v>
      </c>
      <c r="G50" s="4">
        <v>23</v>
      </c>
      <c r="H50" s="4">
        <v>4</v>
      </c>
      <c r="I50" s="4">
        <v>1</v>
      </c>
      <c r="J50" s="4">
        <v>0</v>
      </c>
      <c r="K50" s="4">
        <v>0</v>
      </c>
      <c r="L50" s="4">
        <v>0</v>
      </c>
      <c r="M50" s="5">
        <f>I50/H50</f>
        <v>0.25</v>
      </c>
      <c r="N50" s="5">
        <f>J50/I50</f>
        <v>0</v>
      </c>
      <c r="O50" t="s">
        <v>380</v>
      </c>
      <c r="P50" s="1">
        <v>25763</v>
      </c>
      <c r="Q50" s="1">
        <f>P50/H50</f>
        <v>6440.75</v>
      </c>
      <c r="R50" s="1">
        <f>P50/I50</f>
        <v>25763</v>
      </c>
      <c r="S50" s="8">
        <f>P50/T50</f>
        <v>0.37337681159420288</v>
      </c>
      <c r="T50" s="1">
        <f>F50*G50</f>
        <v>69000</v>
      </c>
      <c r="U50" s="1">
        <f t="shared" si="0"/>
        <v>12000</v>
      </c>
    </row>
    <row r="51" spans="1:21">
      <c r="A51" s="3">
        <v>50</v>
      </c>
      <c r="B51" t="s">
        <v>381</v>
      </c>
      <c r="C51" s="4">
        <v>1998</v>
      </c>
      <c r="D51" t="s">
        <v>139</v>
      </c>
      <c r="E51" s="4" t="s">
        <v>382</v>
      </c>
      <c r="F51" s="4" t="s">
        <v>25</v>
      </c>
      <c r="G51" s="4">
        <v>8</v>
      </c>
      <c r="H51" s="4">
        <v>3</v>
      </c>
      <c r="I51" s="4">
        <v>1</v>
      </c>
      <c r="J51" s="4">
        <v>1</v>
      </c>
      <c r="K51" s="4">
        <v>1</v>
      </c>
      <c r="L51" s="4">
        <v>0</v>
      </c>
      <c r="M51" s="5">
        <f>I51/H51</f>
        <v>0.33333333333333331</v>
      </c>
      <c r="N51" s="5">
        <f>J51/I51</f>
        <v>1</v>
      </c>
      <c r="O51" t="s">
        <v>383</v>
      </c>
      <c r="P51" s="1">
        <v>24825</v>
      </c>
      <c r="Q51" s="1">
        <f>P51/H51</f>
        <v>8275</v>
      </c>
      <c r="R51" s="1">
        <f>P51/I51</f>
        <v>24825</v>
      </c>
      <c r="S51" s="9" t="e">
        <f>P51/F51</f>
        <v>#VALUE!</v>
      </c>
      <c r="T51" t="e">
        <f>F51*H51</f>
        <v>#VALUE!</v>
      </c>
      <c r="U51" s="1" t="e">
        <f t="shared" si="0"/>
        <v>#VALUE!</v>
      </c>
    </row>
    <row r="52" spans="1:21">
      <c r="A52" s="3">
        <v>51</v>
      </c>
      <c r="B52" t="s">
        <v>384</v>
      </c>
      <c r="C52" s="4">
        <v>1998</v>
      </c>
      <c r="D52" t="s">
        <v>385</v>
      </c>
      <c r="E52" s="4" t="s">
        <v>24</v>
      </c>
      <c r="F52" s="4" t="s">
        <v>25</v>
      </c>
      <c r="G52" s="4">
        <v>2</v>
      </c>
      <c r="H52" s="4">
        <v>1</v>
      </c>
      <c r="I52" s="4">
        <v>1</v>
      </c>
      <c r="J52" s="4">
        <v>0</v>
      </c>
      <c r="K52" s="4">
        <v>0</v>
      </c>
      <c r="L52" s="4">
        <v>0</v>
      </c>
      <c r="M52" s="5">
        <f>I52/H52</f>
        <v>1</v>
      </c>
      <c r="N52" s="5">
        <f>J52/I52</f>
        <v>0</v>
      </c>
      <c r="O52" t="s">
        <v>386</v>
      </c>
      <c r="P52" s="1">
        <v>24112</v>
      </c>
      <c r="Q52" s="1">
        <f>P52/H52</f>
        <v>24112</v>
      </c>
      <c r="R52" s="1">
        <f>P52/I52</f>
        <v>24112</v>
      </c>
      <c r="S52" s="9" t="e">
        <f>P52/F52</f>
        <v>#VALUE!</v>
      </c>
      <c r="T52" t="e">
        <f>F52*H52</f>
        <v>#VALUE!</v>
      </c>
      <c r="U52" s="1" t="e">
        <f t="shared" si="0"/>
        <v>#VALUE!</v>
      </c>
    </row>
    <row r="53" spans="1:21">
      <c r="A53" s="3">
        <v>52</v>
      </c>
      <c r="B53" t="s">
        <v>387</v>
      </c>
      <c r="C53" s="4">
        <v>2001</v>
      </c>
      <c r="D53" t="s">
        <v>31</v>
      </c>
      <c r="E53" s="4" t="s">
        <v>179</v>
      </c>
      <c r="F53" s="10">
        <v>4756</v>
      </c>
      <c r="G53" s="4">
        <v>50</v>
      </c>
      <c r="H53" s="4">
        <v>10</v>
      </c>
      <c r="I53" s="4">
        <v>0</v>
      </c>
      <c r="J53" s="4">
        <v>0</v>
      </c>
      <c r="K53" s="4">
        <v>0</v>
      </c>
      <c r="L53" s="4">
        <v>0</v>
      </c>
      <c r="M53" s="5">
        <f>I53/H53</f>
        <v>0</v>
      </c>
      <c r="N53" s="5" t="e">
        <f>J53/I53</f>
        <v>#DIV/0!</v>
      </c>
      <c r="O53" t="s">
        <v>388</v>
      </c>
      <c r="P53" s="1">
        <v>20086</v>
      </c>
      <c r="Q53" s="1">
        <f>P53/H53</f>
        <v>2008.6</v>
      </c>
      <c r="R53" s="1" t="e">
        <f>P53/I53</f>
        <v>#DIV/0!</v>
      </c>
      <c r="S53" s="8">
        <f>P53/T53</f>
        <v>8.4465937762825904E-2</v>
      </c>
      <c r="T53" s="1">
        <f>F53*G53</f>
        <v>237800</v>
      </c>
      <c r="U53" s="1">
        <f t="shared" si="0"/>
        <v>47560</v>
      </c>
    </row>
    <row r="54" spans="1:21">
      <c r="A54" s="3">
        <v>53</v>
      </c>
      <c r="B54" t="s">
        <v>389</v>
      </c>
      <c r="C54" s="4">
        <v>2002</v>
      </c>
      <c r="D54" t="s">
        <v>80</v>
      </c>
      <c r="E54" s="4" t="s">
        <v>15</v>
      </c>
      <c r="F54" s="10">
        <v>3000</v>
      </c>
      <c r="G54" s="4">
        <v>50</v>
      </c>
      <c r="H54" s="4">
        <v>6</v>
      </c>
      <c r="I54" s="4">
        <v>1</v>
      </c>
      <c r="J54" s="4">
        <v>0</v>
      </c>
      <c r="K54" s="4">
        <v>0</v>
      </c>
      <c r="L54" s="4">
        <v>0</v>
      </c>
      <c r="M54" s="5">
        <f>I54/H54</f>
        <v>0.16666666666666666</v>
      </c>
      <c r="N54" s="5">
        <f>J54/I54</f>
        <v>0</v>
      </c>
      <c r="O54" t="s">
        <v>390</v>
      </c>
      <c r="P54" s="1">
        <v>19296</v>
      </c>
      <c r="Q54" s="1">
        <f>P54/H54</f>
        <v>3216</v>
      </c>
      <c r="R54" s="1">
        <f>P54/I54</f>
        <v>19296</v>
      </c>
      <c r="S54" s="8">
        <f>P54/T54</f>
        <v>0.12864</v>
      </c>
      <c r="T54" s="1">
        <f>F54*G54</f>
        <v>150000</v>
      </c>
      <c r="U54" s="1">
        <f t="shared" si="0"/>
        <v>18000</v>
      </c>
    </row>
    <row r="55" spans="1:21">
      <c r="A55" s="3">
        <v>54</v>
      </c>
      <c r="B55" t="s">
        <v>391</v>
      </c>
      <c r="C55" s="4">
        <v>1999</v>
      </c>
      <c r="D55" t="s">
        <v>392</v>
      </c>
      <c r="E55" s="4" t="s">
        <v>119</v>
      </c>
      <c r="F55" s="10">
        <v>1500</v>
      </c>
      <c r="G55" s="4">
        <v>1</v>
      </c>
      <c r="H55" s="4">
        <v>1</v>
      </c>
      <c r="I55" s="4">
        <v>1</v>
      </c>
      <c r="J55" s="4">
        <v>0</v>
      </c>
      <c r="K55" s="4">
        <v>0</v>
      </c>
      <c r="L55" s="4">
        <v>0</v>
      </c>
      <c r="M55" s="5">
        <f>I55/H55</f>
        <v>1</v>
      </c>
      <c r="N55" s="5">
        <f>J55/I55</f>
        <v>0</v>
      </c>
      <c r="O55" t="s">
        <v>393</v>
      </c>
      <c r="P55" s="1">
        <v>19200</v>
      </c>
      <c r="Q55" s="1">
        <f>P55/H55</f>
        <v>19200</v>
      </c>
      <c r="R55" s="1">
        <f>P55/I55</f>
        <v>19200</v>
      </c>
      <c r="S55" s="8">
        <f>P55/T55</f>
        <v>12.8</v>
      </c>
      <c r="T55" s="1">
        <f>F55*G55</f>
        <v>1500</v>
      </c>
      <c r="U55" s="1">
        <f t="shared" si="0"/>
        <v>1500</v>
      </c>
    </row>
    <row r="56" spans="1:21">
      <c r="A56" s="3">
        <v>55</v>
      </c>
      <c r="B56" t="s">
        <v>394</v>
      </c>
      <c r="C56" s="4">
        <v>2002</v>
      </c>
      <c r="D56" t="s">
        <v>17</v>
      </c>
      <c r="E56" s="4" t="s">
        <v>140</v>
      </c>
      <c r="F56" s="10">
        <v>3500</v>
      </c>
      <c r="G56" s="4">
        <v>17</v>
      </c>
      <c r="H56" s="4">
        <v>1</v>
      </c>
      <c r="I56" s="4">
        <v>1</v>
      </c>
      <c r="J56" s="4">
        <v>0</v>
      </c>
      <c r="K56" s="4">
        <v>0</v>
      </c>
      <c r="L56" s="4">
        <v>0</v>
      </c>
      <c r="M56" s="5">
        <f>I56/H56</f>
        <v>1</v>
      </c>
      <c r="N56" s="5">
        <f>J56/I56</f>
        <v>0</v>
      </c>
      <c r="O56" t="s">
        <v>395</v>
      </c>
      <c r="P56" s="1">
        <v>17930</v>
      </c>
      <c r="Q56" s="1">
        <f>P56/H56</f>
        <v>17930</v>
      </c>
      <c r="R56" s="1">
        <f>P56/I56</f>
        <v>17930</v>
      </c>
      <c r="S56" s="8">
        <f>P56/T56</f>
        <v>0.30134453781512605</v>
      </c>
      <c r="T56" s="1">
        <f>F56*G56</f>
        <v>59500</v>
      </c>
      <c r="U56" s="1">
        <f t="shared" si="0"/>
        <v>3500</v>
      </c>
    </row>
    <row r="57" spans="1:21">
      <c r="A57" s="3">
        <v>56</v>
      </c>
      <c r="B57" t="s">
        <v>396</v>
      </c>
      <c r="C57" s="4">
        <v>2001</v>
      </c>
      <c r="D57" t="s">
        <v>30</v>
      </c>
      <c r="E57" s="4" t="s">
        <v>397</v>
      </c>
      <c r="F57" s="10">
        <v>800</v>
      </c>
      <c r="G57" s="4">
        <v>6</v>
      </c>
      <c r="H57" s="4">
        <v>2</v>
      </c>
      <c r="I57" s="4">
        <v>1</v>
      </c>
      <c r="J57" s="4">
        <v>0</v>
      </c>
      <c r="K57" s="4">
        <v>0</v>
      </c>
      <c r="L57" s="4">
        <v>0</v>
      </c>
      <c r="M57" s="5">
        <f>I57/H57</f>
        <v>0.5</v>
      </c>
      <c r="N57" s="5">
        <f>J57/I57</f>
        <v>0</v>
      </c>
      <c r="O57" t="s">
        <v>398</v>
      </c>
      <c r="P57" s="1">
        <v>17691</v>
      </c>
      <c r="Q57" s="1">
        <f>P57/H57</f>
        <v>8845.5</v>
      </c>
      <c r="R57" s="1">
        <f>P57/I57</f>
        <v>17691</v>
      </c>
      <c r="S57" s="8">
        <f>P57/T57</f>
        <v>3.6856249999999999</v>
      </c>
      <c r="T57" s="1">
        <f>F57*G57</f>
        <v>4800</v>
      </c>
      <c r="U57" s="1">
        <f t="shared" si="0"/>
        <v>1600</v>
      </c>
    </row>
    <row r="58" spans="1:21">
      <c r="A58" s="3">
        <v>57</v>
      </c>
      <c r="B58" t="s">
        <v>399</v>
      </c>
      <c r="C58" s="4">
        <v>2002</v>
      </c>
      <c r="D58" t="s">
        <v>218</v>
      </c>
      <c r="E58" s="4" t="s">
        <v>25</v>
      </c>
      <c r="F58" s="4" t="s">
        <v>25</v>
      </c>
      <c r="G58" s="4">
        <v>3</v>
      </c>
      <c r="H58" s="4">
        <v>1</v>
      </c>
      <c r="I58" s="4">
        <v>1</v>
      </c>
      <c r="J58" s="4">
        <v>0</v>
      </c>
      <c r="K58" s="4">
        <v>0</v>
      </c>
      <c r="L58" s="4">
        <v>0</v>
      </c>
      <c r="M58" s="5">
        <f>I58/H58</f>
        <v>1</v>
      </c>
      <c r="N58" s="5">
        <f>J58/I58</f>
        <v>0</v>
      </c>
      <c r="O58" t="s">
        <v>400</v>
      </c>
      <c r="P58" s="1">
        <v>17309</v>
      </c>
      <c r="Q58" s="1">
        <f>P58/H58</f>
        <v>17309</v>
      </c>
      <c r="R58" s="1">
        <f>P58/I58</f>
        <v>17309</v>
      </c>
      <c r="S58" s="9" t="e">
        <f>P58/F58</f>
        <v>#VALUE!</v>
      </c>
      <c r="T58" t="e">
        <f>F58*H58</f>
        <v>#VALUE!</v>
      </c>
      <c r="U58" s="1" t="e">
        <f t="shared" si="0"/>
        <v>#VALUE!</v>
      </c>
    </row>
    <row r="59" spans="1:21">
      <c r="A59" s="3">
        <v>58</v>
      </c>
      <c r="B59" t="s">
        <v>401</v>
      </c>
      <c r="C59" s="4">
        <v>2001</v>
      </c>
      <c r="D59" t="s">
        <v>402</v>
      </c>
      <c r="E59" s="4" t="s">
        <v>25</v>
      </c>
      <c r="F59" s="4" t="s">
        <v>25</v>
      </c>
      <c r="G59" s="4">
        <v>4</v>
      </c>
      <c r="H59" s="4">
        <v>2</v>
      </c>
      <c r="I59" s="4">
        <v>1</v>
      </c>
      <c r="J59" s="4">
        <v>0</v>
      </c>
      <c r="K59" s="4">
        <v>0</v>
      </c>
      <c r="L59" s="4">
        <v>0</v>
      </c>
      <c r="M59" s="5">
        <f>I59/H59</f>
        <v>0.5</v>
      </c>
      <c r="N59" s="5">
        <f>J59/I59</f>
        <v>0</v>
      </c>
      <c r="O59" t="s">
        <v>403</v>
      </c>
      <c r="P59" s="1">
        <v>16600</v>
      </c>
      <c r="Q59" s="1">
        <f>P59/H59</f>
        <v>8300</v>
      </c>
      <c r="R59" s="1">
        <f>P59/I59</f>
        <v>16600</v>
      </c>
      <c r="S59" s="9" t="e">
        <f>P59/F59</f>
        <v>#VALUE!</v>
      </c>
      <c r="T59" t="e">
        <f>F59*H59</f>
        <v>#VALUE!</v>
      </c>
      <c r="U59" s="1" t="e">
        <f t="shared" si="0"/>
        <v>#VALUE!</v>
      </c>
    </row>
    <row r="60" spans="1:21">
      <c r="A60" s="3">
        <v>59</v>
      </c>
      <c r="B60" t="s">
        <v>404</v>
      </c>
      <c r="C60" s="4">
        <v>2003</v>
      </c>
      <c r="D60" t="s">
        <v>17</v>
      </c>
      <c r="E60" s="4" t="s">
        <v>405</v>
      </c>
      <c r="F60" s="4" t="s">
        <v>120</v>
      </c>
      <c r="G60" s="4">
        <v>6</v>
      </c>
      <c r="H60" s="4">
        <v>2</v>
      </c>
      <c r="I60" s="4">
        <v>1</v>
      </c>
      <c r="J60" s="4">
        <v>1</v>
      </c>
      <c r="K60" s="4">
        <v>0</v>
      </c>
      <c r="L60" s="4">
        <v>0</v>
      </c>
      <c r="M60" s="5">
        <f>I60/H60</f>
        <v>0.5</v>
      </c>
      <c r="N60" s="5">
        <f>J60/I60</f>
        <v>1</v>
      </c>
      <c r="O60" t="s">
        <v>406</v>
      </c>
      <c r="P60" s="1">
        <v>14460</v>
      </c>
      <c r="Q60" s="1">
        <f>P60/H60</f>
        <v>7230</v>
      </c>
      <c r="R60" s="1">
        <f>P60/I60</f>
        <v>14460</v>
      </c>
      <c r="S60" s="9" t="e">
        <f>P60/F60</f>
        <v>#VALUE!</v>
      </c>
      <c r="T60" t="e">
        <f>F60*H60</f>
        <v>#VALUE!</v>
      </c>
      <c r="U60" s="1" t="e">
        <f t="shared" si="0"/>
        <v>#VALUE!</v>
      </c>
    </row>
    <row r="61" spans="1:21">
      <c r="A61" s="3">
        <v>60</v>
      </c>
      <c r="B61" t="s">
        <v>407</v>
      </c>
      <c r="C61" s="4">
        <v>2003</v>
      </c>
      <c r="D61" t="s">
        <v>22</v>
      </c>
      <c r="E61" s="4" t="s">
        <v>136</v>
      </c>
      <c r="F61" s="10">
        <v>7500</v>
      </c>
      <c r="G61" s="4">
        <v>39</v>
      </c>
      <c r="H61" s="4">
        <v>6</v>
      </c>
      <c r="I61" s="4">
        <v>1</v>
      </c>
      <c r="J61" s="4">
        <v>0</v>
      </c>
      <c r="K61" s="4">
        <v>0</v>
      </c>
      <c r="L61" s="4">
        <v>0</v>
      </c>
      <c r="M61" s="5">
        <f>I61/H61</f>
        <v>0.16666666666666666</v>
      </c>
      <c r="N61" s="5">
        <f>J61/I61</f>
        <v>0</v>
      </c>
      <c r="O61" t="s">
        <v>408</v>
      </c>
      <c r="P61" s="1">
        <v>12155</v>
      </c>
      <c r="Q61" s="1">
        <f>P61/H61</f>
        <v>2025.8333333333333</v>
      </c>
      <c r="R61" s="1">
        <f>P61/I61</f>
        <v>12155</v>
      </c>
      <c r="S61" s="8">
        <f>P61/T61</f>
        <v>4.1555555555555554E-2</v>
      </c>
      <c r="T61" s="1">
        <f>F61*G61</f>
        <v>292500</v>
      </c>
      <c r="U61" s="1">
        <f t="shared" si="0"/>
        <v>45000</v>
      </c>
    </row>
    <row r="62" spans="1:21">
      <c r="A62" s="3">
        <v>61</v>
      </c>
      <c r="B62" t="s">
        <v>409</v>
      </c>
      <c r="C62" s="4">
        <v>1999</v>
      </c>
      <c r="D62" t="s">
        <v>410</v>
      </c>
      <c r="E62" s="4" t="s">
        <v>411</v>
      </c>
      <c r="F62" s="10">
        <v>3500</v>
      </c>
      <c r="G62" s="4">
        <v>15</v>
      </c>
      <c r="H62" s="4">
        <v>5</v>
      </c>
      <c r="I62" s="4">
        <v>0</v>
      </c>
      <c r="J62" s="4">
        <v>0</v>
      </c>
      <c r="K62" s="4">
        <v>0</v>
      </c>
      <c r="L62" s="4">
        <v>0</v>
      </c>
      <c r="M62" s="5">
        <f>I62/H62</f>
        <v>0</v>
      </c>
      <c r="N62" s="5" t="e">
        <f>J62/I62</f>
        <v>#DIV/0!</v>
      </c>
      <c r="O62" t="s">
        <v>412</v>
      </c>
      <c r="P62" s="1">
        <v>11550</v>
      </c>
      <c r="Q62" s="1">
        <f>P62/H62</f>
        <v>2310</v>
      </c>
      <c r="R62" s="1" t="e">
        <f>P62/I62</f>
        <v>#DIV/0!</v>
      </c>
      <c r="S62" s="8">
        <f>P62/T62</f>
        <v>0.22</v>
      </c>
      <c r="T62" s="1">
        <f>F62*G62</f>
        <v>52500</v>
      </c>
      <c r="U62" s="1">
        <f t="shared" si="0"/>
        <v>17500</v>
      </c>
    </row>
    <row r="63" spans="1:21">
      <c r="A63" s="3">
        <v>62</v>
      </c>
      <c r="B63" t="s">
        <v>413</v>
      </c>
      <c r="C63" s="4">
        <v>2001</v>
      </c>
      <c r="D63" t="s">
        <v>282</v>
      </c>
      <c r="E63" s="4" t="s">
        <v>414</v>
      </c>
      <c r="F63" s="10">
        <v>800</v>
      </c>
      <c r="G63" s="4">
        <v>11</v>
      </c>
      <c r="H63" s="4">
        <v>2</v>
      </c>
      <c r="I63" s="4">
        <v>1</v>
      </c>
      <c r="J63" s="4">
        <v>0</v>
      </c>
      <c r="K63" s="4">
        <v>0</v>
      </c>
      <c r="L63" s="4">
        <v>0</v>
      </c>
      <c r="M63" s="5">
        <f>I63/H63</f>
        <v>0.5</v>
      </c>
      <c r="N63" s="5">
        <f>J63/I63</f>
        <v>0</v>
      </c>
      <c r="O63" t="s">
        <v>415</v>
      </c>
      <c r="P63" s="1">
        <v>11416</v>
      </c>
      <c r="Q63" s="1">
        <f>P63/H63</f>
        <v>5708</v>
      </c>
      <c r="R63" s="1">
        <f>P63/I63</f>
        <v>11416</v>
      </c>
      <c r="S63" s="8">
        <f>P63/T63</f>
        <v>1.2972727272727274</v>
      </c>
      <c r="T63" s="1">
        <f>F63*G63</f>
        <v>8800</v>
      </c>
      <c r="U63" s="1">
        <f t="shared" si="0"/>
        <v>1600</v>
      </c>
    </row>
    <row r="64" spans="1:21">
      <c r="A64" s="3">
        <v>63</v>
      </c>
      <c r="B64" t="s">
        <v>416</v>
      </c>
      <c r="C64" s="4">
        <v>2001</v>
      </c>
      <c r="D64" t="s">
        <v>33</v>
      </c>
      <c r="E64" s="4" t="s">
        <v>24</v>
      </c>
      <c r="F64" s="4" t="s">
        <v>25</v>
      </c>
      <c r="G64" s="4">
        <v>19</v>
      </c>
      <c r="H64" s="4">
        <v>3</v>
      </c>
      <c r="I64" s="4">
        <v>1</v>
      </c>
      <c r="J64" s="4">
        <v>0</v>
      </c>
      <c r="K64" s="4">
        <v>0</v>
      </c>
      <c r="L64" s="4">
        <v>0</v>
      </c>
      <c r="M64" s="5">
        <f>I64/H64</f>
        <v>0.33333333333333331</v>
      </c>
      <c r="N64" s="5">
        <f>J64/I64</f>
        <v>0</v>
      </c>
      <c r="O64" t="e">
        <f>El Rey Valiente (ARG)</f>
        <v>#NAME?</v>
      </c>
      <c r="P64" s="1">
        <v>11125</v>
      </c>
      <c r="Q64" s="1">
        <f>P64/H64</f>
        <v>3708.3333333333335</v>
      </c>
      <c r="R64" s="1">
        <f>P64/I64</f>
        <v>11125</v>
      </c>
      <c r="S64" s="9" t="e">
        <f>P64/F64</f>
        <v>#VALUE!</v>
      </c>
      <c r="T64" t="e">
        <f>F64*H64</f>
        <v>#VALUE!</v>
      </c>
      <c r="U64" s="1" t="e">
        <f t="shared" si="0"/>
        <v>#VALUE!</v>
      </c>
    </row>
    <row r="65" spans="1:21">
      <c r="A65" s="3">
        <v>64</v>
      </c>
      <c r="B65" t="s">
        <v>417</v>
      </c>
      <c r="C65" s="4">
        <v>2002</v>
      </c>
      <c r="D65" t="s">
        <v>27</v>
      </c>
      <c r="E65" s="4" t="s">
        <v>136</v>
      </c>
      <c r="F65" s="10">
        <v>2500</v>
      </c>
      <c r="G65" s="4">
        <v>24</v>
      </c>
      <c r="H65" s="4">
        <v>2</v>
      </c>
      <c r="I65" s="4">
        <v>1</v>
      </c>
      <c r="J65" s="4">
        <v>0</v>
      </c>
      <c r="K65" s="4">
        <v>0</v>
      </c>
      <c r="L65" s="4">
        <v>0</v>
      </c>
      <c r="M65" s="5">
        <f>I65/H65</f>
        <v>0.5</v>
      </c>
      <c r="N65" s="5">
        <f>J65/I65</f>
        <v>0</v>
      </c>
      <c r="O65" t="s">
        <v>418</v>
      </c>
      <c r="P65" s="1">
        <v>11013</v>
      </c>
      <c r="Q65" s="1">
        <f>P65/H65</f>
        <v>5506.5</v>
      </c>
      <c r="R65" s="1">
        <f>P65/I65</f>
        <v>11013</v>
      </c>
      <c r="S65" s="8">
        <f>P65/T65</f>
        <v>0.18354999999999999</v>
      </c>
      <c r="T65" s="1">
        <f>F65*G65</f>
        <v>60000</v>
      </c>
      <c r="U65" s="1">
        <f t="shared" si="0"/>
        <v>5000</v>
      </c>
    </row>
    <row r="66" spans="1:21">
      <c r="A66" s="3">
        <v>65</v>
      </c>
      <c r="B66" t="s">
        <v>419</v>
      </c>
      <c r="C66" s="4">
        <v>2000</v>
      </c>
      <c r="D66" t="s">
        <v>420</v>
      </c>
      <c r="E66" s="4" t="s">
        <v>113</v>
      </c>
      <c r="F66" s="10">
        <v>2500</v>
      </c>
      <c r="G66" s="4">
        <v>22</v>
      </c>
      <c r="H66" s="4">
        <v>3</v>
      </c>
      <c r="I66" s="4">
        <v>1</v>
      </c>
      <c r="J66" s="4">
        <v>0</v>
      </c>
      <c r="K66" s="4">
        <v>0</v>
      </c>
      <c r="L66" s="4">
        <v>0</v>
      </c>
      <c r="M66" s="5">
        <f>I66/H66</f>
        <v>0.33333333333333331</v>
      </c>
      <c r="N66" s="5">
        <f>J66/I66</f>
        <v>0</v>
      </c>
      <c r="O66" t="s">
        <v>421</v>
      </c>
      <c r="P66" s="1">
        <v>9876</v>
      </c>
      <c r="Q66" s="1">
        <f>P66/H66</f>
        <v>3292</v>
      </c>
      <c r="R66" s="1">
        <f>P66/I66</f>
        <v>9876</v>
      </c>
      <c r="S66" s="8">
        <f>P66/T66</f>
        <v>0.17956363636363637</v>
      </c>
      <c r="T66" s="1">
        <f>F66*G66</f>
        <v>55000</v>
      </c>
      <c r="U66" s="1">
        <f t="shared" si="0"/>
        <v>7500</v>
      </c>
    </row>
    <row r="67" spans="1:21">
      <c r="A67" s="3">
        <v>66</v>
      </c>
      <c r="B67" t="s">
        <v>422</v>
      </c>
      <c r="C67" s="4">
        <v>2004</v>
      </c>
      <c r="D67" t="s">
        <v>36</v>
      </c>
      <c r="E67" s="4" t="s">
        <v>423</v>
      </c>
      <c r="F67" s="10">
        <v>2500</v>
      </c>
      <c r="G67" s="4">
        <v>11</v>
      </c>
      <c r="H67" s="4">
        <v>5</v>
      </c>
      <c r="I67" s="4">
        <v>0</v>
      </c>
      <c r="J67" s="4">
        <v>0</v>
      </c>
      <c r="K67" s="4">
        <v>0</v>
      </c>
      <c r="L67" s="4">
        <v>0</v>
      </c>
      <c r="M67" s="5">
        <f>I67/H67</f>
        <v>0</v>
      </c>
      <c r="N67" s="5" t="e">
        <f>J67/I67</f>
        <v>#DIV/0!</v>
      </c>
      <c r="O67" t="s">
        <v>424</v>
      </c>
      <c r="P67" s="1">
        <v>8746</v>
      </c>
      <c r="Q67" s="1">
        <f>P67/H67</f>
        <v>1749.2</v>
      </c>
      <c r="R67" s="1" t="e">
        <f>P67/I67</f>
        <v>#DIV/0!</v>
      </c>
      <c r="S67" s="8">
        <f>P67/T67</f>
        <v>0.31803636363636362</v>
      </c>
      <c r="T67" s="1">
        <f>F67*G67</f>
        <v>27500</v>
      </c>
      <c r="U67" s="1">
        <f t="shared" ref="U67:U101" si="1">F67*H67</f>
        <v>12500</v>
      </c>
    </row>
    <row r="68" spans="1:21">
      <c r="A68" s="3">
        <v>67</v>
      </c>
      <c r="B68" t="s">
        <v>425</v>
      </c>
      <c r="C68" s="4">
        <v>2001</v>
      </c>
      <c r="D68" t="s">
        <v>78</v>
      </c>
      <c r="E68" s="4" t="s">
        <v>426</v>
      </c>
      <c r="F68" s="10">
        <v>1000</v>
      </c>
      <c r="G68" s="4">
        <v>2</v>
      </c>
      <c r="H68" s="4">
        <v>1</v>
      </c>
      <c r="I68" s="4">
        <v>1</v>
      </c>
      <c r="J68" s="4">
        <v>0</v>
      </c>
      <c r="K68" s="4">
        <v>0</v>
      </c>
      <c r="L68" s="4">
        <v>0</v>
      </c>
      <c r="M68" s="5">
        <f>I68/H68</f>
        <v>1</v>
      </c>
      <c r="N68" s="5">
        <f>J68/I68</f>
        <v>0</v>
      </c>
      <c r="O68" t="s">
        <v>427</v>
      </c>
      <c r="P68" s="1">
        <v>8400</v>
      </c>
      <c r="Q68" s="1">
        <f>P68/H68</f>
        <v>8400</v>
      </c>
      <c r="R68" s="1">
        <f>P68/I68</f>
        <v>8400</v>
      </c>
      <c r="S68" s="8">
        <f>P68/T68</f>
        <v>4.2</v>
      </c>
      <c r="T68" s="1">
        <f>F68*G68</f>
        <v>2000</v>
      </c>
      <c r="U68" s="1">
        <f t="shared" si="1"/>
        <v>1000</v>
      </c>
    </row>
    <row r="69" spans="1:21">
      <c r="A69" s="3">
        <v>68</v>
      </c>
      <c r="B69" t="s">
        <v>428</v>
      </c>
      <c r="C69" s="4">
        <v>2001</v>
      </c>
      <c r="D69" t="s">
        <v>429</v>
      </c>
      <c r="E69" s="4" t="s">
        <v>328</v>
      </c>
      <c r="F69" s="10">
        <v>2000</v>
      </c>
      <c r="G69" s="4">
        <v>25</v>
      </c>
      <c r="H69" s="4">
        <v>3</v>
      </c>
      <c r="I69" s="4">
        <v>0</v>
      </c>
      <c r="J69" s="4">
        <v>0</v>
      </c>
      <c r="K69" s="4">
        <v>0</v>
      </c>
      <c r="L69" s="4">
        <v>0</v>
      </c>
      <c r="M69" s="5">
        <f>I69/H69</f>
        <v>0</v>
      </c>
      <c r="N69" s="5" t="e">
        <f>J69/I69</f>
        <v>#DIV/0!</v>
      </c>
      <c r="O69" t="s">
        <v>430</v>
      </c>
      <c r="P69" s="1">
        <v>7215</v>
      </c>
      <c r="Q69" s="1">
        <f>P69/H69</f>
        <v>2405</v>
      </c>
      <c r="R69" s="1" t="e">
        <f>P69/I69</f>
        <v>#DIV/0!</v>
      </c>
      <c r="S69" s="8">
        <f>P69/T69</f>
        <v>0.14430000000000001</v>
      </c>
      <c r="T69" s="1">
        <f>F69*G69</f>
        <v>50000</v>
      </c>
      <c r="U69" s="1">
        <f t="shared" si="1"/>
        <v>6000</v>
      </c>
    </row>
    <row r="70" spans="1:21">
      <c r="A70" s="3">
        <v>69</v>
      </c>
      <c r="B70" t="s">
        <v>431</v>
      </c>
      <c r="C70" s="4">
        <v>2000</v>
      </c>
      <c r="D70" t="s">
        <v>152</v>
      </c>
      <c r="E70" s="4" t="s">
        <v>432</v>
      </c>
      <c r="F70" s="10">
        <v>1000</v>
      </c>
      <c r="G70" s="4">
        <v>5</v>
      </c>
      <c r="H70" s="4">
        <v>2</v>
      </c>
      <c r="I70" s="4">
        <v>0</v>
      </c>
      <c r="J70" s="4">
        <v>0</v>
      </c>
      <c r="K70" s="4">
        <v>0</v>
      </c>
      <c r="L70" s="4">
        <v>0</v>
      </c>
      <c r="M70" s="5">
        <f>I70/H70</f>
        <v>0</v>
      </c>
      <c r="N70" s="5" t="e">
        <f>J70/I70</f>
        <v>#DIV/0!</v>
      </c>
      <c r="O70" t="s">
        <v>433</v>
      </c>
      <c r="P70" s="1">
        <v>6707</v>
      </c>
      <c r="Q70" s="1">
        <f>P70/H70</f>
        <v>3353.5</v>
      </c>
      <c r="R70" s="1" t="e">
        <f>P70/I70</f>
        <v>#DIV/0!</v>
      </c>
      <c r="S70" s="8">
        <f>P70/T70</f>
        <v>1.3413999999999999</v>
      </c>
      <c r="T70" s="1">
        <f>F70*G70</f>
        <v>5000</v>
      </c>
      <c r="U70" s="1">
        <f t="shared" si="1"/>
        <v>2000</v>
      </c>
    </row>
    <row r="71" spans="1:21">
      <c r="A71" s="3">
        <v>70</v>
      </c>
      <c r="B71" t="s">
        <v>434</v>
      </c>
      <c r="C71" s="4">
        <v>2001</v>
      </c>
      <c r="D71" t="s">
        <v>30</v>
      </c>
      <c r="E71" s="4" t="s">
        <v>172</v>
      </c>
      <c r="F71" s="10">
        <v>500</v>
      </c>
      <c r="G71" s="4">
        <v>4</v>
      </c>
      <c r="H71" s="4">
        <v>1</v>
      </c>
      <c r="I71" s="4">
        <v>0</v>
      </c>
      <c r="J71" s="4">
        <v>0</v>
      </c>
      <c r="K71" s="4">
        <v>0</v>
      </c>
      <c r="L71" s="4">
        <v>0</v>
      </c>
      <c r="M71" s="5">
        <f>I71/H71</f>
        <v>0</v>
      </c>
      <c r="N71" s="5" t="e">
        <f>J71/I71</f>
        <v>#DIV/0!</v>
      </c>
      <c r="O71" t="s">
        <v>435</v>
      </c>
      <c r="P71" s="1">
        <v>6480</v>
      </c>
      <c r="Q71" s="1">
        <f>P71/H71</f>
        <v>6480</v>
      </c>
      <c r="R71" s="1" t="e">
        <f>P71/I71</f>
        <v>#DIV/0!</v>
      </c>
      <c r="S71" s="8">
        <f>P71/T71</f>
        <v>3.24</v>
      </c>
      <c r="T71" s="1">
        <f>F71*G71</f>
        <v>2000</v>
      </c>
      <c r="U71" s="1">
        <f t="shared" si="1"/>
        <v>500</v>
      </c>
    </row>
    <row r="72" spans="1:21">
      <c r="A72" s="3">
        <v>71</v>
      </c>
      <c r="B72" t="s">
        <v>436</v>
      </c>
      <c r="C72" s="4">
        <v>2001</v>
      </c>
      <c r="D72" t="s">
        <v>112</v>
      </c>
      <c r="E72" s="4" t="s">
        <v>172</v>
      </c>
      <c r="F72" s="10">
        <v>2500</v>
      </c>
      <c r="G72" s="4">
        <v>32</v>
      </c>
      <c r="H72" s="4">
        <v>2</v>
      </c>
      <c r="I72" s="4">
        <v>0</v>
      </c>
      <c r="J72" s="4">
        <v>0</v>
      </c>
      <c r="K72" s="4">
        <v>0</v>
      </c>
      <c r="L72" s="4">
        <v>0</v>
      </c>
      <c r="M72" s="5">
        <f>I72/H72</f>
        <v>0</v>
      </c>
      <c r="N72" s="5" t="e">
        <f>J72/I72</f>
        <v>#DIV/0!</v>
      </c>
      <c r="O72" t="s">
        <v>437</v>
      </c>
      <c r="P72" s="1">
        <v>6261</v>
      </c>
      <c r="Q72" s="1">
        <f>P72/H72</f>
        <v>3130.5</v>
      </c>
      <c r="R72" s="1" t="e">
        <f>P72/I72</f>
        <v>#DIV/0!</v>
      </c>
      <c r="S72" s="8">
        <f>P72/T72</f>
        <v>7.8262499999999999E-2</v>
      </c>
      <c r="T72" s="1">
        <f>F72*G72</f>
        <v>80000</v>
      </c>
      <c r="U72" s="1">
        <f t="shared" si="1"/>
        <v>5000</v>
      </c>
    </row>
    <row r="73" spans="1:21">
      <c r="A73" s="3">
        <v>72</v>
      </c>
      <c r="B73" t="s">
        <v>438</v>
      </c>
      <c r="C73" s="4">
        <v>2001</v>
      </c>
      <c r="D73" t="s">
        <v>282</v>
      </c>
      <c r="E73" s="4" t="s">
        <v>397</v>
      </c>
      <c r="F73" s="10">
        <v>1200</v>
      </c>
      <c r="G73" s="4">
        <v>14</v>
      </c>
      <c r="H73" s="4">
        <v>3</v>
      </c>
      <c r="I73" s="4">
        <v>1</v>
      </c>
      <c r="J73" s="4">
        <v>0</v>
      </c>
      <c r="K73" s="4">
        <v>0</v>
      </c>
      <c r="L73" s="4">
        <v>0</v>
      </c>
      <c r="M73" s="5">
        <f>I73/H73</f>
        <v>0.33333333333333331</v>
      </c>
      <c r="N73" s="5">
        <f>J73/I73</f>
        <v>0</v>
      </c>
      <c r="O73" t="s">
        <v>439</v>
      </c>
      <c r="P73" s="1">
        <v>5779</v>
      </c>
      <c r="Q73" s="1">
        <f>P73/H73</f>
        <v>1926.3333333333333</v>
      </c>
      <c r="R73" s="1">
        <f>P73/I73</f>
        <v>5779</v>
      </c>
      <c r="S73" s="8">
        <f>P73/T73</f>
        <v>0.34398809523809526</v>
      </c>
      <c r="T73" s="1">
        <f>F73*G73</f>
        <v>16800</v>
      </c>
      <c r="U73" s="1">
        <f t="shared" si="1"/>
        <v>3600</v>
      </c>
    </row>
    <row r="74" spans="1:21">
      <c r="A74" s="3">
        <v>73</v>
      </c>
      <c r="B74" t="s">
        <v>440</v>
      </c>
      <c r="C74" s="4">
        <v>2000</v>
      </c>
      <c r="D74" t="s">
        <v>441</v>
      </c>
      <c r="E74" s="4" t="s">
        <v>328</v>
      </c>
      <c r="F74" s="10">
        <v>2500</v>
      </c>
      <c r="G74" s="4">
        <v>23</v>
      </c>
      <c r="H74" s="4">
        <v>8</v>
      </c>
      <c r="I74" s="4">
        <v>0</v>
      </c>
      <c r="J74" s="4">
        <v>0</v>
      </c>
      <c r="K74" s="4">
        <v>0</v>
      </c>
      <c r="L74" s="4">
        <v>0</v>
      </c>
      <c r="M74" s="5">
        <f>I74/H74</f>
        <v>0</v>
      </c>
      <c r="N74" s="5" t="e">
        <f>J74/I74</f>
        <v>#DIV/0!</v>
      </c>
      <c r="O74" t="s">
        <v>442</v>
      </c>
      <c r="P74" s="1">
        <v>5609</v>
      </c>
      <c r="Q74" s="1">
        <f>P74/H74</f>
        <v>701.125</v>
      </c>
      <c r="R74" s="1" t="e">
        <f>P74/I74</f>
        <v>#DIV/0!</v>
      </c>
      <c r="S74" s="8">
        <f>P74/T74</f>
        <v>9.7547826086956516E-2</v>
      </c>
      <c r="T74" s="1">
        <f>F74*G74</f>
        <v>57500</v>
      </c>
      <c r="U74" s="1">
        <f t="shared" si="1"/>
        <v>20000</v>
      </c>
    </row>
    <row r="75" spans="1:21">
      <c r="A75" s="3">
        <v>74</v>
      </c>
      <c r="B75" t="s">
        <v>443</v>
      </c>
      <c r="C75" s="4">
        <v>2000</v>
      </c>
      <c r="D75" t="s">
        <v>444</v>
      </c>
      <c r="E75" s="4" t="s">
        <v>328</v>
      </c>
      <c r="F75" s="10">
        <v>1500</v>
      </c>
      <c r="G75" s="4">
        <v>5</v>
      </c>
      <c r="H75" s="4">
        <v>2</v>
      </c>
      <c r="I75" s="4">
        <v>0</v>
      </c>
      <c r="J75" s="4">
        <v>0</v>
      </c>
      <c r="K75" s="4">
        <v>0</v>
      </c>
      <c r="L75" s="4">
        <v>0</v>
      </c>
      <c r="M75" s="5">
        <f>I75/H75</f>
        <v>0</v>
      </c>
      <c r="N75" s="5" t="e">
        <f>J75/I75</f>
        <v>#DIV/0!</v>
      </c>
      <c r="O75" t="s">
        <v>445</v>
      </c>
      <c r="P75" s="1">
        <v>5200</v>
      </c>
      <c r="Q75" s="1">
        <f>P75/H75</f>
        <v>2600</v>
      </c>
      <c r="R75" s="1" t="e">
        <f>P75/I75</f>
        <v>#DIV/0!</v>
      </c>
      <c r="S75" s="8">
        <f>P75/T75</f>
        <v>0.69333333333333336</v>
      </c>
      <c r="T75" s="1">
        <f>F75*G75</f>
        <v>7500</v>
      </c>
      <c r="U75" s="1">
        <f t="shared" si="1"/>
        <v>3000</v>
      </c>
    </row>
    <row r="76" spans="1:21">
      <c r="A76" s="3">
        <v>75</v>
      </c>
      <c r="B76" t="s">
        <v>446</v>
      </c>
      <c r="C76" s="4">
        <v>2001</v>
      </c>
      <c r="D76" t="s">
        <v>447</v>
      </c>
      <c r="E76" s="4" t="s">
        <v>405</v>
      </c>
      <c r="F76" s="4" t="s">
        <v>120</v>
      </c>
      <c r="G76" s="4">
        <v>8</v>
      </c>
      <c r="H76" s="4">
        <v>1</v>
      </c>
      <c r="I76" s="4">
        <v>1</v>
      </c>
      <c r="J76" s="4">
        <v>0</v>
      </c>
      <c r="K76" s="4">
        <v>0</v>
      </c>
      <c r="L76" s="4">
        <v>0</v>
      </c>
      <c r="M76" s="5">
        <f>I76/H76</f>
        <v>1</v>
      </c>
      <c r="N76" s="5">
        <f>J76/I76</f>
        <v>0</v>
      </c>
      <c r="O76" t="s">
        <v>448</v>
      </c>
      <c r="P76" s="1">
        <v>5120</v>
      </c>
      <c r="Q76" s="1">
        <f>P76/H76</f>
        <v>5120</v>
      </c>
      <c r="R76" s="1">
        <f>P76/I76</f>
        <v>5120</v>
      </c>
      <c r="S76" s="9" t="e">
        <f>P76/F76</f>
        <v>#VALUE!</v>
      </c>
      <c r="T76" t="e">
        <f>F76*H76</f>
        <v>#VALUE!</v>
      </c>
      <c r="U76" s="1" t="e">
        <f t="shared" si="1"/>
        <v>#VALUE!</v>
      </c>
    </row>
    <row r="77" spans="1:21">
      <c r="A77" s="3">
        <v>76</v>
      </c>
      <c r="B77" t="s">
        <v>449</v>
      </c>
      <c r="C77" s="4">
        <v>2002</v>
      </c>
      <c r="D77" t="s">
        <v>450</v>
      </c>
      <c r="E77" s="4" t="s">
        <v>328</v>
      </c>
      <c r="F77" s="10">
        <v>500</v>
      </c>
      <c r="G77" s="4">
        <v>8</v>
      </c>
      <c r="H77" s="4">
        <v>2</v>
      </c>
      <c r="I77" s="4">
        <v>0</v>
      </c>
      <c r="J77" s="4">
        <v>0</v>
      </c>
      <c r="K77" s="4">
        <v>0</v>
      </c>
      <c r="L77" s="4">
        <v>0</v>
      </c>
      <c r="M77" s="5">
        <f>I77/H77</f>
        <v>0</v>
      </c>
      <c r="N77" s="5" t="e">
        <f>J77/I77</f>
        <v>#DIV/0!</v>
      </c>
      <c r="O77" t="s">
        <v>451</v>
      </c>
      <c r="P77" s="1">
        <v>5100</v>
      </c>
      <c r="Q77" s="1">
        <f>P77/H77</f>
        <v>2550</v>
      </c>
      <c r="R77" s="1" t="e">
        <f>P77/I77</f>
        <v>#DIV/0!</v>
      </c>
      <c r="S77" s="8">
        <f>P77/T77</f>
        <v>1.2749999999999999</v>
      </c>
      <c r="T77" s="1">
        <f>F77*G77</f>
        <v>4000</v>
      </c>
      <c r="U77" s="1">
        <f t="shared" si="1"/>
        <v>1000</v>
      </c>
    </row>
    <row r="78" spans="1:21">
      <c r="A78" s="3">
        <v>77</v>
      </c>
      <c r="B78" t="s">
        <v>452</v>
      </c>
      <c r="C78" s="4">
        <v>1996</v>
      </c>
      <c r="D78" t="s">
        <v>453</v>
      </c>
      <c r="E78" s="4" t="s">
        <v>405</v>
      </c>
      <c r="F78" s="4" t="s">
        <v>120</v>
      </c>
      <c r="G78" s="4">
        <v>8</v>
      </c>
      <c r="H78" s="4">
        <v>1</v>
      </c>
      <c r="I78" s="4">
        <v>0</v>
      </c>
      <c r="J78" s="4">
        <v>0</v>
      </c>
      <c r="K78" s="4">
        <v>0</v>
      </c>
      <c r="L78" s="4">
        <v>0</v>
      </c>
      <c r="M78" s="5">
        <f>I78/H78</f>
        <v>0</v>
      </c>
      <c r="N78" s="5" t="e">
        <f>J78/I78</f>
        <v>#DIV/0!</v>
      </c>
      <c r="O78" t="s">
        <v>454</v>
      </c>
      <c r="P78" s="1">
        <v>4180</v>
      </c>
      <c r="Q78" s="1">
        <f>P78/H78</f>
        <v>4180</v>
      </c>
      <c r="R78" s="1" t="e">
        <f>P78/I78</f>
        <v>#DIV/0!</v>
      </c>
      <c r="S78" s="9" t="e">
        <f>P78/F78</f>
        <v>#VALUE!</v>
      </c>
      <c r="T78" t="e">
        <f>F78*H78</f>
        <v>#VALUE!</v>
      </c>
      <c r="U78" s="1" t="e">
        <f t="shared" si="1"/>
        <v>#VALUE!</v>
      </c>
    </row>
    <row r="79" spans="1:21">
      <c r="A79" s="3">
        <v>78</v>
      </c>
      <c r="B79" t="s">
        <v>455</v>
      </c>
      <c r="C79" s="4">
        <v>2002</v>
      </c>
      <c r="D79" t="s">
        <v>31</v>
      </c>
      <c r="E79" s="4" t="s">
        <v>179</v>
      </c>
      <c r="F79" s="4" t="s">
        <v>120</v>
      </c>
      <c r="G79" s="4">
        <v>8</v>
      </c>
      <c r="H79" s="4">
        <v>3</v>
      </c>
      <c r="I79" s="4">
        <v>0</v>
      </c>
      <c r="J79" s="4">
        <v>0</v>
      </c>
      <c r="K79" s="4">
        <v>0</v>
      </c>
      <c r="L79" s="4">
        <v>0</v>
      </c>
      <c r="M79" s="5">
        <f>I79/H79</f>
        <v>0</v>
      </c>
      <c r="N79" s="5" t="e">
        <f>J79/I79</f>
        <v>#DIV/0!</v>
      </c>
      <c r="O79" t="s">
        <v>456</v>
      </c>
      <c r="P79" s="1">
        <v>4005</v>
      </c>
      <c r="Q79" s="1">
        <f>P79/H79</f>
        <v>1335</v>
      </c>
      <c r="R79" s="1" t="e">
        <f>P79/I79</f>
        <v>#DIV/0!</v>
      </c>
      <c r="S79" s="9" t="e">
        <f>P79/F79</f>
        <v>#VALUE!</v>
      </c>
      <c r="T79" t="e">
        <f>F79*H79</f>
        <v>#VALUE!</v>
      </c>
      <c r="U79" s="1" t="e">
        <f t="shared" si="1"/>
        <v>#VALUE!</v>
      </c>
    </row>
    <row r="80" spans="1:21">
      <c r="A80" s="3">
        <v>79</v>
      </c>
      <c r="B80" t="s">
        <v>457</v>
      </c>
      <c r="C80" s="4">
        <v>2000</v>
      </c>
      <c r="D80" t="s">
        <v>458</v>
      </c>
      <c r="E80" s="4" t="s">
        <v>328</v>
      </c>
      <c r="F80" s="4" t="s">
        <v>120</v>
      </c>
      <c r="G80" s="4">
        <v>1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5">
        <f>I80/H80</f>
        <v>0</v>
      </c>
      <c r="N80" s="5" t="e">
        <f>J80/I80</f>
        <v>#DIV/0!</v>
      </c>
      <c r="O80" t="s">
        <v>459</v>
      </c>
      <c r="P80" s="1">
        <v>3640</v>
      </c>
      <c r="Q80" s="1">
        <f>P80/H80</f>
        <v>3640</v>
      </c>
      <c r="R80" s="1" t="e">
        <f>P80/I80</f>
        <v>#DIV/0!</v>
      </c>
      <c r="S80" s="9" t="e">
        <f>P80/F80</f>
        <v>#VALUE!</v>
      </c>
      <c r="T80" t="e">
        <f>F80*H80</f>
        <v>#VALUE!</v>
      </c>
      <c r="U80" s="1" t="e">
        <f t="shared" si="1"/>
        <v>#VALUE!</v>
      </c>
    </row>
    <row r="81" spans="1:21">
      <c r="A81" s="3">
        <v>80</v>
      </c>
      <c r="B81" t="s">
        <v>460</v>
      </c>
      <c r="C81" s="4">
        <v>2000</v>
      </c>
      <c r="D81" t="s">
        <v>78</v>
      </c>
      <c r="E81" s="4" t="s">
        <v>414</v>
      </c>
      <c r="F81" s="10">
        <v>1500</v>
      </c>
      <c r="G81" s="4">
        <v>7</v>
      </c>
      <c r="H81" s="4">
        <v>1</v>
      </c>
      <c r="I81" s="4">
        <v>0</v>
      </c>
      <c r="J81" s="4">
        <v>0</v>
      </c>
      <c r="K81" s="4">
        <v>0</v>
      </c>
      <c r="L81" s="4">
        <v>0</v>
      </c>
      <c r="M81" s="5">
        <f>I81/H81</f>
        <v>0</v>
      </c>
      <c r="N81" s="5" t="e">
        <f>J81/I81</f>
        <v>#DIV/0!</v>
      </c>
      <c r="O81" t="s">
        <v>461</v>
      </c>
      <c r="P81" s="1">
        <v>3522</v>
      </c>
      <c r="Q81" s="1">
        <f>P81/H81</f>
        <v>3522</v>
      </c>
      <c r="R81" s="1" t="e">
        <f>P81/I81</f>
        <v>#DIV/0!</v>
      </c>
      <c r="S81" s="8">
        <f>P81/T81</f>
        <v>0.33542857142857141</v>
      </c>
      <c r="T81" s="1">
        <f>F81*G81</f>
        <v>10500</v>
      </c>
      <c r="U81" s="1">
        <f t="shared" si="1"/>
        <v>1500</v>
      </c>
    </row>
    <row r="82" spans="1:21">
      <c r="A82" s="3">
        <v>81</v>
      </c>
      <c r="B82" t="s">
        <v>462</v>
      </c>
      <c r="C82" s="4">
        <v>2001</v>
      </c>
      <c r="D82" t="s">
        <v>327</v>
      </c>
      <c r="E82" s="4" t="s">
        <v>397</v>
      </c>
      <c r="F82" s="4" t="s">
        <v>25</v>
      </c>
      <c r="G82" s="4">
        <v>3</v>
      </c>
      <c r="H82" s="4">
        <v>2</v>
      </c>
      <c r="I82" s="4">
        <v>0</v>
      </c>
      <c r="J82" s="4">
        <v>0</v>
      </c>
      <c r="K82" s="4">
        <v>0</v>
      </c>
      <c r="L82" s="4">
        <v>0</v>
      </c>
      <c r="M82" s="5">
        <f>I82/H82</f>
        <v>0</v>
      </c>
      <c r="N82" s="5" t="e">
        <f>J82/I82</f>
        <v>#DIV/0!</v>
      </c>
      <c r="O82" t="s">
        <v>463</v>
      </c>
      <c r="P82" s="1">
        <v>3256</v>
      </c>
      <c r="Q82" s="1">
        <f>P82/H82</f>
        <v>1628</v>
      </c>
      <c r="R82" s="1" t="e">
        <f>P82/I82</f>
        <v>#DIV/0!</v>
      </c>
      <c r="S82" s="9" t="e">
        <f>P82/F82</f>
        <v>#VALUE!</v>
      </c>
      <c r="T82" t="e">
        <f>F82*H82</f>
        <v>#VALUE!</v>
      </c>
      <c r="U82" s="1" t="e">
        <f t="shared" si="1"/>
        <v>#VALUE!</v>
      </c>
    </row>
    <row r="83" spans="1:21">
      <c r="A83" s="3">
        <v>82</v>
      </c>
      <c r="B83" t="s">
        <v>464</v>
      </c>
      <c r="C83" s="4">
        <v>2000</v>
      </c>
      <c r="D83" t="s">
        <v>222</v>
      </c>
      <c r="E83" s="4" t="s">
        <v>300</v>
      </c>
      <c r="F83" s="4" t="s">
        <v>120</v>
      </c>
      <c r="G83" s="4">
        <v>2</v>
      </c>
      <c r="H83" s="4">
        <v>1</v>
      </c>
      <c r="I83" s="4">
        <v>0</v>
      </c>
      <c r="J83" s="4">
        <v>0</v>
      </c>
      <c r="K83" s="4">
        <v>0</v>
      </c>
      <c r="L83" s="4">
        <v>0</v>
      </c>
      <c r="M83" s="5">
        <f>I83/H83</f>
        <v>0</v>
      </c>
      <c r="N83" s="5" t="e">
        <f>J83/I83</f>
        <v>#DIV/0!</v>
      </c>
      <c r="O83" t="s">
        <v>465</v>
      </c>
      <c r="P83" s="1">
        <v>3207</v>
      </c>
      <c r="Q83" s="1">
        <f>P83/H83</f>
        <v>3207</v>
      </c>
      <c r="R83" s="1" t="e">
        <f>P83/I83</f>
        <v>#DIV/0!</v>
      </c>
      <c r="S83" s="9" t="e">
        <f>P83/F83</f>
        <v>#VALUE!</v>
      </c>
      <c r="T83" t="e">
        <f>F83*H83</f>
        <v>#VALUE!</v>
      </c>
      <c r="U83" s="1" t="e">
        <f t="shared" si="1"/>
        <v>#VALUE!</v>
      </c>
    </row>
    <row r="84" spans="1:21">
      <c r="A84" s="3">
        <v>83</v>
      </c>
      <c r="B84" t="s">
        <v>466</v>
      </c>
      <c r="C84" s="4">
        <v>1999</v>
      </c>
      <c r="D84" t="s">
        <v>392</v>
      </c>
      <c r="E84" s="4" t="s">
        <v>382</v>
      </c>
      <c r="F84" s="4" t="s">
        <v>25</v>
      </c>
      <c r="G84" s="4">
        <v>6</v>
      </c>
      <c r="H84" s="4">
        <v>1</v>
      </c>
      <c r="I84" s="4">
        <v>0</v>
      </c>
      <c r="J84" s="4">
        <v>0</v>
      </c>
      <c r="K84" s="4">
        <v>0</v>
      </c>
      <c r="L84" s="4">
        <v>0</v>
      </c>
      <c r="M84" s="5">
        <f>I84/H84</f>
        <v>0</v>
      </c>
      <c r="N84" s="5" t="e">
        <f>J84/I84</f>
        <v>#DIV/0!</v>
      </c>
      <c r="O84" t="s">
        <v>467</v>
      </c>
      <c r="P84" s="1">
        <v>2975</v>
      </c>
      <c r="Q84" s="1">
        <f>P84/H84</f>
        <v>2975</v>
      </c>
      <c r="R84" s="1" t="e">
        <f>P84/I84</f>
        <v>#DIV/0!</v>
      </c>
      <c r="S84" s="9" t="e">
        <f>P84/F84</f>
        <v>#VALUE!</v>
      </c>
      <c r="T84" t="e">
        <f>F84*H84</f>
        <v>#VALUE!</v>
      </c>
      <c r="U84" s="1" t="e">
        <f t="shared" si="1"/>
        <v>#VALUE!</v>
      </c>
    </row>
    <row r="85" spans="1:21">
      <c r="A85" s="3">
        <v>84</v>
      </c>
      <c r="B85" t="s">
        <v>468</v>
      </c>
      <c r="C85" s="4">
        <v>2002</v>
      </c>
      <c r="D85" t="s">
        <v>111</v>
      </c>
      <c r="E85" s="4" t="s">
        <v>140</v>
      </c>
      <c r="F85" s="10">
        <v>3500</v>
      </c>
      <c r="G85" s="4">
        <v>37</v>
      </c>
      <c r="H85" s="4">
        <v>5</v>
      </c>
      <c r="I85" s="4">
        <v>0</v>
      </c>
      <c r="J85" s="4">
        <v>0</v>
      </c>
      <c r="K85" s="4">
        <v>0</v>
      </c>
      <c r="L85" s="4">
        <v>0</v>
      </c>
      <c r="M85" s="5">
        <f>I85/H85</f>
        <v>0</v>
      </c>
      <c r="N85" s="5" t="e">
        <f>J85/I85</f>
        <v>#DIV/0!</v>
      </c>
      <c r="O85" t="s">
        <v>469</v>
      </c>
      <c r="P85" s="1">
        <v>2949</v>
      </c>
      <c r="Q85" s="1">
        <f>P85/H85</f>
        <v>589.79999999999995</v>
      </c>
      <c r="R85" s="1" t="e">
        <f>P85/I85</f>
        <v>#DIV/0!</v>
      </c>
      <c r="S85" s="8">
        <f>P85/T85</f>
        <v>2.2772200772200771E-2</v>
      </c>
      <c r="T85" s="1">
        <f>F85*G85</f>
        <v>129500</v>
      </c>
      <c r="U85" s="1">
        <f t="shared" si="1"/>
        <v>17500</v>
      </c>
    </row>
    <row r="86" spans="1:21">
      <c r="A86" s="3">
        <v>85</v>
      </c>
      <c r="B86" t="s">
        <v>470</v>
      </c>
      <c r="C86" s="4">
        <v>2000</v>
      </c>
      <c r="D86" t="s">
        <v>38</v>
      </c>
      <c r="E86" s="4" t="s">
        <v>15</v>
      </c>
      <c r="F86" s="10">
        <v>5000</v>
      </c>
      <c r="G86" s="4">
        <v>14</v>
      </c>
      <c r="H86" s="4">
        <v>4</v>
      </c>
      <c r="I86" s="4">
        <v>0</v>
      </c>
      <c r="J86" s="4">
        <v>0</v>
      </c>
      <c r="K86" s="4">
        <v>0</v>
      </c>
      <c r="L86" s="4">
        <v>0</v>
      </c>
      <c r="M86" s="5">
        <f>I86/H86</f>
        <v>0</v>
      </c>
      <c r="N86" s="5" t="e">
        <f>J86/I86</f>
        <v>#DIV/0!</v>
      </c>
      <c r="O86" t="s">
        <v>471</v>
      </c>
      <c r="P86" s="1">
        <v>2900</v>
      </c>
      <c r="Q86" s="1">
        <f>P86/H86</f>
        <v>725</v>
      </c>
      <c r="R86" s="1" t="e">
        <f>P86/I86</f>
        <v>#DIV/0!</v>
      </c>
      <c r="S86" s="8">
        <f>P86/T86</f>
        <v>4.1428571428571426E-2</v>
      </c>
      <c r="T86" s="1">
        <f>F86*G86</f>
        <v>70000</v>
      </c>
      <c r="U86" s="1">
        <f t="shared" si="1"/>
        <v>20000</v>
      </c>
    </row>
    <row r="87" spans="1:21">
      <c r="A87" s="3">
        <v>86</v>
      </c>
      <c r="B87" t="s">
        <v>472</v>
      </c>
      <c r="C87" s="4">
        <v>2000</v>
      </c>
      <c r="D87" t="s">
        <v>38</v>
      </c>
      <c r="E87" s="4" t="s">
        <v>473</v>
      </c>
      <c r="F87" s="4" t="s">
        <v>25</v>
      </c>
      <c r="G87" s="4">
        <v>1</v>
      </c>
      <c r="H87" s="4">
        <v>1</v>
      </c>
      <c r="I87" s="4">
        <v>0</v>
      </c>
      <c r="J87" s="4">
        <v>0</v>
      </c>
      <c r="K87" s="4">
        <v>0</v>
      </c>
      <c r="L87" s="4">
        <v>0</v>
      </c>
      <c r="M87" s="5">
        <f>I87/H87</f>
        <v>0</v>
      </c>
      <c r="N87" s="5" t="e">
        <f>J87/I87</f>
        <v>#DIV/0!</v>
      </c>
      <c r="O87" t="s">
        <v>474</v>
      </c>
      <c r="P87" s="1">
        <v>2820</v>
      </c>
      <c r="Q87" s="1">
        <f>P87/H87</f>
        <v>2820</v>
      </c>
      <c r="R87" s="1" t="e">
        <f>P87/I87</f>
        <v>#DIV/0!</v>
      </c>
      <c r="S87" s="9" t="e">
        <f>P87/F87</f>
        <v>#VALUE!</v>
      </c>
      <c r="T87" t="e">
        <f>F87*H87</f>
        <v>#VALUE!</v>
      </c>
      <c r="U87" s="1" t="e">
        <f t="shared" si="1"/>
        <v>#VALUE!</v>
      </c>
    </row>
    <row r="88" spans="1:21">
      <c r="A88" s="3">
        <v>87</v>
      </c>
      <c r="B88" t="s">
        <v>475</v>
      </c>
      <c r="C88" s="4">
        <v>2003</v>
      </c>
      <c r="D88" t="s">
        <v>40</v>
      </c>
      <c r="E88" s="4" t="s">
        <v>136</v>
      </c>
      <c r="F88" s="10">
        <v>1500</v>
      </c>
      <c r="G88" s="4">
        <v>8</v>
      </c>
      <c r="H88" s="4">
        <v>3</v>
      </c>
      <c r="I88" s="4">
        <v>0</v>
      </c>
      <c r="J88" s="4">
        <v>0</v>
      </c>
      <c r="K88" s="4">
        <v>0</v>
      </c>
      <c r="L88" s="4">
        <v>0</v>
      </c>
      <c r="M88" s="5">
        <f>I88/H88</f>
        <v>0</v>
      </c>
      <c r="N88" s="5" t="e">
        <f>J88/I88</f>
        <v>#DIV/0!</v>
      </c>
      <c r="O88" t="s">
        <v>476</v>
      </c>
      <c r="P88" s="1">
        <v>2750</v>
      </c>
      <c r="Q88" s="1">
        <f>P88/H88</f>
        <v>916.66666666666663</v>
      </c>
      <c r="R88" s="1" t="e">
        <f>P88/I88</f>
        <v>#DIV/0!</v>
      </c>
      <c r="S88" s="8">
        <f>P88/T88</f>
        <v>0.22916666666666666</v>
      </c>
      <c r="T88" s="1">
        <f>F88*G88</f>
        <v>12000</v>
      </c>
      <c r="U88" s="1">
        <f t="shared" si="1"/>
        <v>4500</v>
      </c>
    </row>
    <row r="89" spans="1:21">
      <c r="A89" s="3">
        <v>88</v>
      </c>
      <c r="B89" t="s">
        <v>477</v>
      </c>
      <c r="C89" s="4">
        <v>2000</v>
      </c>
      <c r="D89" t="s">
        <v>27</v>
      </c>
      <c r="E89" s="4" t="s">
        <v>313</v>
      </c>
      <c r="F89" s="4" t="s">
        <v>25</v>
      </c>
      <c r="G89" s="4">
        <v>5</v>
      </c>
      <c r="H89" s="4">
        <v>2</v>
      </c>
      <c r="I89" s="4">
        <v>0</v>
      </c>
      <c r="J89" s="4">
        <v>0</v>
      </c>
      <c r="K89" s="4">
        <v>0</v>
      </c>
      <c r="L89" s="4">
        <v>0</v>
      </c>
      <c r="M89" s="5">
        <f>I89/H89</f>
        <v>0</v>
      </c>
      <c r="N89" s="5" t="e">
        <f>J89/I89</f>
        <v>#DIV/0!</v>
      </c>
      <c r="O89" t="s">
        <v>478</v>
      </c>
      <c r="P89" s="1">
        <v>2476</v>
      </c>
      <c r="Q89" s="1">
        <f>P89/H89</f>
        <v>1238</v>
      </c>
      <c r="R89" s="1" t="e">
        <f>P89/I89</f>
        <v>#DIV/0!</v>
      </c>
      <c r="S89" s="9" t="e">
        <f>P89/F89</f>
        <v>#VALUE!</v>
      </c>
      <c r="T89" t="e">
        <f>F89*H89</f>
        <v>#VALUE!</v>
      </c>
      <c r="U89" s="1" t="e">
        <f t="shared" si="1"/>
        <v>#VALUE!</v>
      </c>
    </row>
    <row r="90" spans="1:21">
      <c r="A90" s="3">
        <v>89</v>
      </c>
      <c r="B90" t="s">
        <v>479</v>
      </c>
      <c r="C90" s="4">
        <v>2001</v>
      </c>
      <c r="D90" t="s">
        <v>480</v>
      </c>
      <c r="E90" s="4" t="s">
        <v>25</v>
      </c>
      <c r="F90" s="4" t="s">
        <v>25</v>
      </c>
      <c r="G90" s="4">
        <v>3</v>
      </c>
      <c r="H90" s="4">
        <v>2</v>
      </c>
      <c r="I90" s="4">
        <v>0</v>
      </c>
      <c r="J90" s="4">
        <v>0</v>
      </c>
      <c r="K90" s="4">
        <v>0</v>
      </c>
      <c r="L90" s="4">
        <v>0</v>
      </c>
      <c r="M90" s="5">
        <f>I90/H90</f>
        <v>0</v>
      </c>
      <c r="N90" s="5" t="e">
        <f>J90/I90</f>
        <v>#DIV/0!</v>
      </c>
      <c r="O90" t="s">
        <v>481</v>
      </c>
      <c r="P90" s="1">
        <v>2354</v>
      </c>
      <c r="Q90" s="1">
        <f>P90/H90</f>
        <v>1177</v>
      </c>
      <c r="R90" s="1" t="e">
        <f>P90/I90</f>
        <v>#DIV/0!</v>
      </c>
      <c r="S90" s="9" t="e">
        <f>P90/F90</f>
        <v>#VALUE!</v>
      </c>
      <c r="T90" t="e">
        <f>F90*H90</f>
        <v>#VALUE!</v>
      </c>
      <c r="U90" s="1" t="e">
        <f t="shared" si="1"/>
        <v>#VALUE!</v>
      </c>
    </row>
    <row r="91" spans="1:21">
      <c r="A91" s="3">
        <v>90</v>
      </c>
      <c r="B91" t="s">
        <v>482</v>
      </c>
      <c r="C91" s="4">
        <v>2000</v>
      </c>
      <c r="D91" t="s">
        <v>106</v>
      </c>
      <c r="E91" s="4" t="s">
        <v>382</v>
      </c>
      <c r="F91" s="4" t="s">
        <v>25</v>
      </c>
      <c r="G91" s="4">
        <v>3</v>
      </c>
      <c r="H91" s="4">
        <v>1</v>
      </c>
      <c r="I91" s="4">
        <v>0</v>
      </c>
      <c r="J91" s="4">
        <v>0</v>
      </c>
      <c r="K91" s="4">
        <v>0</v>
      </c>
      <c r="L91" s="4">
        <v>0</v>
      </c>
      <c r="M91" s="5">
        <f>I91/H91</f>
        <v>0</v>
      </c>
      <c r="N91" s="5" t="e">
        <f>J91/I91</f>
        <v>#DIV/0!</v>
      </c>
      <c r="O91" t="s">
        <v>483</v>
      </c>
      <c r="P91" s="1">
        <v>2207</v>
      </c>
      <c r="Q91" s="1">
        <f>P91/H91</f>
        <v>2207</v>
      </c>
      <c r="R91" s="1" t="e">
        <f>P91/I91</f>
        <v>#DIV/0!</v>
      </c>
      <c r="S91" s="9" t="e">
        <f>P91/F91</f>
        <v>#VALUE!</v>
      </c>
      <c r="T91" t="e">
        <f>F91*H91</f>
        <v>#VALUE!</v>
      </c>
      <c r="U91" s="1" t="e">
        <f t="shared" si="1"/>
        <v>#VALUE!</v>
      </c>
    </row>
    <row r="92" spans="1:21">
      <c r="A92" s="3">
        <v>91</v>
      </c>
      <c r="B92" t="s">
        <v>484</v>
      </c>
      <c r="C92" s="4">
        <v>1999</v>
      </c>
      <c r="D92" t="s">
        <v>218</v>
      </c>
      <c r="E92" s="4" t="s">
        <v>485</v>
      </c>
      <c r="F92" s="4" t="s">
        <v>25</v>
      </c>
      <c r="G92" s="4">
        <v>3</v>
      </c>
      <c r="H92" s="4">
        <v>2</v>
      </c>
      <c r="I92" s="4">
        <v>0</v>
      </c>
      <c r="J92" s="4">
        <v>0</v>
      </c>
      <c r="K92" s="4">
        <v>0</v>
      </c>
      <c r="L92" s="4">
        <v>0</v>
      </c>
      <c r="M92" s="5">
        <f>I92/H92</f>
        <v>0</v>
      </c>
      <c r="N92" s="5" t="e">
        <f>J92/I92</f>
        <v>#DIV/0!</v>
      </c>
      <c r="O92" t="s">
        <v>486</v>
      </c>
      <c r="P92" s="1">
        <v>2134</v>
      </c>
      <c r="Q92" s="1">
        <f>P92/H92</f>
        <v>1067</v>
      </c>
      <c r="R92" s="1" t="e">
        <f>P92/I92</f>
        <v>#DIV/0!</v>
      </c>
      <c r="S92" s="9" t="e">
        <f>P92/F92</f>
        <v>#VALUE!</v>
      </c>
      <c r="T92" t="e">
        <f>F92*H92</f>
        <v>#VALUE!</v>
      </c>
      <c r="U92" s="1" t="e">
        <f t="shared" si="1"/>
        <v>#VALUE!</v>
      </c>
    </row>
    <row r="93" spans="1:21">
      <c r="A93" s="3">
        <v>92</v>
      </c>
      <c r="B93" t="s">
        <v>487</v>
      </c>
      <c r="C93" s="4">
        <v>2001</v>
      </c>
      <c r="D93" t="s">
        <v>488</v>
      </c>
      <c r="E93" s="4" t="s">
        <v>397</v>
      </c>
      <c r="F93" s="4" t="s">
        <v>25</v>
      </c>
      <c r="G93" s="4">
        <v>4</v>
      </c>
      <c r="H93" s="4">
        <v>2</v>
      </c>
      <c r="I93" s="4">
        <v>0</v>
      </c>
      <c r="J93" s="4">
        <v>0</v>
      </c>
      <c r="K93" s="4">
        <v>0</v>
      </c>
      <c r="L93" s="4">
        <v>0</v>
      </c>
      <c r="M93" s="5">
        <f>I93/H93</f>
        <v>0</v>
      </c>
      <c r="N93" s="5" t="e">
        <f>J93/I93</f>
        <v>#DIV/0!</v>
      </c>
      <c r="O93" t="s">
        <v>489</v>
      </c>
      <c r="P93" s="1">
        <v>2125</v>
      </c>
      <c r="Q93" s="1">
        <f>P93/H93</f>
        <v>1062.5</v>
      </c>
      <c r="R93" s="1" t="e">
        <f>P93/I93</f>
        <v>#DIV/0!</v>
      </c>
      <c r="S93" s="9" t="e">
        <f>P93/F93</f>
        <v>#VALUE!</v>
      </c>
      <c r="T93" t="e">
        <f>F93*H93</f>
        <v>#VALUE!</v>
      </c>
      <c r="U93" s="1" t="e">
        <f t="shared" si="1"/>
        <v>#VALUE!</v>
      </c>
    </row>
    <row r="94" spans="1:21">
      <c r="A94" s="3">
        <v>93</v>
      </c>
      <c r="B94" t="s">
        <v>490</v>
      </c>
      <c r="C94" s="4">
        <v>1997</v>
      </c>
      <c r="D94" t="s">
        <v>491</v>
      </c>
      <c r="E94" s="4" t="s">
        <v>24</v>
      </c>
      <c r="F94" s="4" t="s">
        <v>25</v>
      </c>
      <c r="G94" s="4">
        <v>2</v>
      </c>
      <c r="H94" s="4">
        <v>1</v>
      </c>
      <c r="I94" s="4">
        <v>0</v>
      </c>
      <c r="J94" s="4">
        <v>0</v>
      </c>
      <c r="K94" s="4">
        <v>0</v>
      </c>
      <c r="L94" s="4">
        <v>0</v>
      </c>
      <c r="M94" s="5">
        <f>I94/H94</f>
        <v>0</v>
      </c>
      <c r="N94" s="5" t="e">
        <f>J94/I94</f>
        <v>#DIV/0!</v>
      </c>
      <c r="O94" t="s">
        <v>492</v>
      </c>
      <c r="P94" s="1">
        <v>1984</v>
      </c>
      <c r="Q94" s="1">
        <f>P94/H94</f>
        <v>1984</v>
      </c>
      <c r="R94" s="1" t="e">
        <f>P94/I94</f>
        <v>#DIV/0!</v>
      </c>
      <c r="S94" s="9" t="e">
        <f>P94/F94</f>
        <v>#VALUE!</v>
      </c>
      <c r="T94" t="e">
        <f>F94*H94</f>
        <v>#VALUE!</v>
      </c>
      <c r="U94" s="1" t="e">
        <f t="shared" si="1"/>
        <v>#VALUE!</v>
      </c>
    </row>
    <row r="95" spans="1:21">
      <c r="A95" s="3">
        <v>94</v>
      </c>
      <c r="B95" t="s">
        <v>493</v>
      </c>
      <c r="C95" s="4">
        <v>2002</v>
      </c>
      <c r="D95" t="s">
        <v>125</v>
      </c>
      <c r="E95" s="4" t="s">
        <v>136</v>
      </c>
      <c r="F95" s="10">
        <v>5000</v>
      </c>
      <c r="G95" s="4">
        <v>27</v>
      </c>
      <c r="H95" s="4">
        <v>5</v>
      </c>
      <c r="I95" s="4">
        <v>0</v>
      </c>
      <c r="J95" s="4">
        <v>0</v>
      </c>
      <c r="K95" s="4">
        <v>0</v>
      </c>
      <c r="L95" s="4">
        <v>0</v>
      </c>
      <c r="M95" s="5">
        <f>I95/H95</f>
        <v>0</v>
      </c>
      <c r="N95" s="5" t="e">
        <f>J95/I95</f>
        <v>#DIV/0!</v>
      </c>
      <c r="O95" t="s">
        <v>494</v>
      </c>
      <c r="P95" s="1">
        <v>1874</v>
      </c>
      <c r="Q95" s="1">
        <f>P95/H95</f>
        <v>374.8</v>
      </c>
      <c r="R95" s="1" t="e">
        <f>P95/I95</f>
        <v>#DIV/0!</v>
      </c>
      <c r="S95" s="8">
        <f>P95/T95</f>
        <v>1.3881481481481481E-2</v>
      </c>
      <c r="T95" s="1">
        <f>F95*G95</f>
        <v>135000</v>
      </c>
      <c r="U95" s="1">
        <f t="shared" si="1"/>
        <v>25000</v>
      </c>
    </row>
    <row r="96" spans="1:21">
      <c r="A96" s="3">
        <v>95</v>
      </c>
      <c r="B96" t="s">
        <v>495</v>
      </c>
      <c r="C96" s="4">
        <v>2002</v>
      </c>
      <c r="D96" t="s">
        <v>159</v>
      </c>
      <c r="E96" s="4" t="s">
        <v>15</v>
      </c>
      <c r="F96" s="10">
        <v>2000</v>
      </c>
      <c r="G96" s="4">
        <v>43</v>
      </c>
      <c r="H96" s="4">
        <v>1</v>
      </c>
      <c r="I96" s="4">
        <v>0</v>
      </c>
      <c r="J96" s="4">
        <v>0</v>
      </c>
      <c r="K96" s="4">
        <v>0</v>
      </c>
      <c r="L96" s="4">
        <v>0</v>
      </c>
      <c r="M96" s="5">
        <f>I96/H96</f>
        <v>0</v>
      </c>
      <c r="N96" s="5" t="e">
        <f>J96/I96</f>
        <v>#DIV/0!</v>
      </c>
      <c r="O96" t="s">
        <v>496</v>
      </c>
      <c r="P96" s="1">
        <v>1750</v>
      </c>
      <c r="Q96" s="1">
        <f>P96/H96</f>
        <v>1750</v>
      </c>
      <c r="R96" s="1" t="e">
        <f>P96/I96</f>
        <v>#DIV/0!</v>
      </c>
      <c r="S96" s="8">
        <f>P96/T96</f>
        <v>2.0348837209302327E-2</v>
      </c>
      <c r="T96" s="1">
        <f>F96*G96</f>
        <v>86000</v>
      </c>
      <c r="U96" s="1">
        <f t="shared" si="1"/>
        <v>2000</v>
      </c>
    </row>
    <row r="97" spans="1:21">
      <c r="A97" s="3">
        <v>96</v>
      </c>
      <c r="B97" t="s">
        <v>497</v>
      </c>
      <c r="C97" s="4">
        <v>2002</v>
      </c>
      <c r="D97" t="s">
        <v>498</v>
      </c>
      <c r="E97" s="4" t="s">
        <v>405</v>
      </c>
      <c r="F97" s="4" t="s">
        <v>120</v>
      </c>
      <c r="G97" s="4">
        <v>8</v>
      </c>
      <c r="H97" s="4">
        <v>2</v>
      </c>
      <c r="I97" s="4">
        <v>0</v>
      </c>
      <c r="J97" s="4">
        <v>0</v>
      </c>
      <c r="K97" s="4">
        <v>0</v>
      </c>
      <c r="L97" s="4">
        <v>0</v>
      </c>
      <c r="M97" s="5">
        <f>I97/H97</f>
        <v>0</v>
      </c>
      <c r="N97" s="5" t="e">
        <f>J97/I97</f>
        <v>#DIV/0!</v>
      </c>
      <c r="O97" t="s">
        <v>499</v>
      </c>
      <c r="P97" s="1">
        <v>1645</v>
      </c>
      <c r="Q97" s="1">
        <f>P97/H97</f>
        <v>822.5</v>
      </c>
      <c r="R97" s="1" t="e">
        <f>P97/I97</f>
        <v>#DIV/0!</v>
      </c>
      <c r="S97" s="9" t="e">
        <f>P97/F97</f>
        <v>#VALUE!</v>
      </c>
      <c r="T97" t="e">
        <f>F97*H97</f>
        <v>#VALUE!</v>
      </c>
      <c r="U97" s="1" t="e">
        <f t="shared" si="1"/>
        <v>#VALUE!</v>
      </c>
    </row>
    <row r="98" spans="1:21">
      <c r="A98" s="3">
        <v>97</v>
      </c>
      <c r="B98" t="s">
        <v>500</v>
      </c>
      <c r="C98" s="4">
        <v>1998</v>
      </c>
      <c r="D98" t="s">
        <v>501</v>
      </c>
      <c r="E98" s="4" t="s">
        <v>328</v>
      </c>
      <c r="F98" s="10">
        <v>1000</v>
      </c>
      <c r="G98" s="4">
        <v>17</v>
      </c>
      <c r="H98" s="4">
        <v>4</v>
      </c>
      <c r="I98" s="4">
        <v>0</v>
      </c>
      <c r="J98" s="4">
        <v>0</v>
      </c>
      <c r="K98" s="4">
        <v>0</v>
      </c>
      <c r="L98" s="4">
        <v>0</v>
      </c>
      <c r="M98" s="5">
        <f>I98/H98</f>
        <v>0</v>
      </c>
      <c r="N98" s="5" t="e">
        <f>J98/I98</f>
        <v>#DIV/0!</v>
      </c>
      <c r="O98" t="s">
        <v>502</v>
      </c>
      <c r="P98" s="1">
        <v>1500</v>
      </c>
      <c r="Q98" s="1">
        <f>P98/H98</f>
        <v>375</v>
      </c>
      <c r="R98" s="1" t="e">
        <f>P98/I98</f>
        <v>#DIV/0!</v>
      </c>
      <c r="S98" s="8">
        <f>P98/T98</f>
        <v>8.8235294117647065E-2</v>
      </c>
      <c r="T98" s="1">
        <f>F98*G98</f>
        <v>17000</v>
      </c>
      <c r="U98" s="1">
        <f t="shared" si="1"/>
        <v>4000</v>
      </c>
    </row>
    <row r="99" spans="1:21">
      <c r="A99" s="3">
        <v>98</v>
      </c>
      <c r="B99" t="s">
        <v>503</v>
      </c>
      <c r="C99" s="4">
        <v>2001</v>
      </c>
      <c r="D99" t="s">
        <v>191</v>
      </c>
      <c r="E99" s="4" t="s">
        <v>355</v>
      </c>
      <c r="F99" s="10">
        <v>1000</v>
      </c>
      <c r="G99" s="4">
        <v>7</v>
      </c>
      <c r="H99" s="4">
        <v>1</v>
      </c>
      <c r="I99" s="4">
        <v>0</v>
      </c>
      <c r="J99" s="4">
        <v>0</v>
      </c>
      <c r="K99" s="4">
        <v>0</v>
      </c>
      <c r="L99" s="4">
        <v>0</v>
      </c>
      <c r="M99" s="5">
        <f>I99/H99</f>
        <v>0</v>
      </c>
      <c r="N99" s="5" t="e">
        <f>J99/I99</f>
        <v>#DIV/0!</v>
      </c>
      <c r="O99" t="s">
        <v>504</v>
      </c>
      <c r="P99" s="1">
        <v>1392</v>
      </c>
      <c r="Q99" s="1">
        <f>P99/H99</f>
        <v>1392</v>
      </c>
      <c r="R99" s="1" t="e">
        <f>P99/I99</f>
        <v>#DIV/0!</v>
      </c>
      <c r="S99" s="8">
        <f>P99/T99</f>
        <v>0.19885714285714284</v>
      </c>
      <c r="T99" s="1">
        <f>F99*G99</f>
        <v>7000</v>
      </c>
      <c r="U99" s="1">
        <f t="shared" si="1"/>
        <v>1000</v>
      </c>
    </row>
    <row r="100" spans="1:21">
      <c r="A100" s="3">
        <v>99</v>
      </c>
      <c r="B100" t="s">
        <v>505</v>
      </c>
      <c r="C100" s="4">
        <v>1996</v>
      </c>
      <c r="D100" t="s">
        <v>96</v>
      </c>
      <c r="E100" s="4" t="s">
        <v>25</v>
      </c>
      <c r="F100" s="4" t="s">
        <v>25</v>
      </c>
      <c r="G100" s="4">
        <v>2</v>
      </c>
      <c r="H100" s="4">
        <v>1</v>
      </c>
      <c r="I100" s="4">
        <v>0</v>
      </c>
      <c r="J100" s="4">
        <v>0</v>
      </c>
      <c r="K100" s="4">
        <v>0</v>
      </c>
      <c r="L100" s="4">
        <v>0</v>
      </c>
      <c r="M100" s="5">
        <f>I100/H100</f>
        <v>0</v>
      </c>
      <c r="N100" s="5" t="e">
        <f>J100/I100</f>
        <v>#DIV/0!</v>
      </c>
      <c r="O100" t="s">
        <v>506</v>
      </c>
      <c r="P100" s="1">
        <v>1343</v>
      </c>
      <c r="Q100" s="1">
        <f>P100/H100</f>
        <v>1343</v>
      </c>
      <c r="R100" s="1" t="e">
        <f>P100/I100</f>
        <v>#DIV/0!</v>
      </c>
      <c r="S100" s="9" t="e">
        <f>P100/F100</f>
        <v>#VALUE!</v>
      </c>
      <c r="T100" t="e">
        <f>F100*H100</f>
        <v>#VALUE!</v>
      </c>
      <c r="U100" s="1" t="e">
        <f t="shared" si="1"/>
        <v>#VALUE!</v>
      </c>
    </row>
    <row r="101" spans="1:21">
      <c r="A101" s="3">
        <v>100</v>
      </c>
      <c r="B101" t="s">
        <v>507</v>
      </c>
      <c r="C101" s="4">
        <v>2001</v>
      </c>
      <c r="D101" t="s">
        <v>108</v>
      </c>
      <c r="E101" s="4" t="s">
        <v>355</v>
      </c>
      <c r="F101" s="4" t="s">
        <v>120</v>
      </c>
      <c r="G101" s="4">
        <v>2</v>
      </c>
      <c r="H101" s="4">
        <v>1</v>
      </c>
      <c r="I101" s="4">
        <v>0</v>
      </c>
      <c r="J101" s="4">
        <v>0</v>
      </c>
      <c r="K101" s="4">
        <v>0</v>
      </c>
      <c r="L101" s="4">
        <v>0</v>
      </c>
      <c r="M101" s="5">
        <f>I101/H101</f>
        <v>0</v>
      </c>
      <c r="N101" s="5" t="e">
        <f>J101/I101</f>
        <v>#DIV/0!</v>
      </c>
      <c r="O101" t="s">
        <v>508</v>
      </c>
      <c r="P101" s="1">
        <v>1028</v>
      </c>
      <c r="Q101" s="1">
        <f>P101/H101</f>
        <v>1028</v>
      </c>
      <c r="R101" s="1" t="e">
        <f>P101/I101</f>
        <v>#DIV/0!</v>
      </c>
      <c r="S101" s="9" t="e">
        <f>P101/F101</f>
        <v>#VALUE!</v>
      </c>
      <c r="T101" t="e">
        <f>F101*H101</f>
        <v>#VALUE!</v>
      </c>
      <c r="U101" s="1" t="e">
        <f t="shared" si="1"/>
        <v>#VALUE!</v>
      </c>
    </row>
  </sheetData>
  <sortState ref="A2:T101">
    <sortCondition ref="A2:A1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Freshman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 Gardner</dc:creator>
  <cp:lastModifiedBy>Matthew L Gardner</cp:lastModifiedBy>
  <dcterms:created xsi:type="dcterms:W3CDTF">2010-08-31T22:37:14Z</dcterms:created>
  <dcterms:modified xsi:type="dcterms:W3CDTF">2010-09-01T16:20:15Z</dcterms:modified>
</cp:coreProperties>
</file>