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45" windowWidth="12435" windowHeight="43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Sheet1!$A$1:$P$50</definedName>
  </definedNames>
  <calcPr calcId="125725"/>
</workbook>
</file>

<file path=xl/calcChain.xml><?xml version="1.0" encoding="utf-8"?>
<calcChain xmlns="http://schemas.openxmlformats.org/spreadsheetml/2006/main">
  <c r="C19" i="1"/>
  <c r="J22"/>
  <c r="I22"/>
  <c r="J37"/>
  <c r="I37"/>
  <c r="J32"/>
  <c r="I32"/>
  <c r="K22"/>
  <c r="K37"/>
  <c r="K32"/>
  <c r="C22"/>
  <c r="C37"/>
  <c r="C32"/>
  <c r="D37"/>
  <c r="E37"/>
  <c r="D22"/>
  <c r="E22"/>
  <c r="D28"/>
  <c r="D32" s="1"/>
  <c r="J40" l="1"/>
  <c r="J41" s="1"/>
  <c r="E32"/>
  <c r="D40" s="1"/>
  <c r="C47"/>
  <c r="C48" s="1"/>
  <c r="D39"/>
  <c r="D47" s="1"/>
</calcChain>
</file>

<file path=xl/sharedStrings.xml><?xml version="1.0" encoding="utf-8"?>
<sst xmlns="http://schemas.openxmlformats.org/spreadsheetml/2006/main" count="103" uniqueCount="89">
  <si>
    <t>Eric Staal</t>
  </si>
  <si>
    <t>Tuomo Ruutu</t>
  </si>
  <si>
    <t>Erik Cole</t>
  </si>
  <si>
    <t>Jussi Jokinen</t>
  </si>
  <si>
    <t>Brandon Sutter</t>
  </si>
  <si>
    <t>Zach Boychuk</t>
  </si>
  <si>
    <t>Tom Kostopoulos</t>
  </si>
  <si>
    <t>Zac Dalpe</t>
  </si>
  <si>
    <t>Drayson Bowman</t>
  </si>
  <si>
    <t>Jiri Tlusty</t>
  </si>
  <si>
    <t>Joni Pitkanen</t>
  </si>
  <si>
    <t>Tim Gleason</t>
  </si>
  <si>
    <t>Jamie McBain</t>
  </si>
  <si>
    <t>Jay Harrison</t>
  </si>
  <si>
    <t>Cam Ward</t>
  </si>
  <si>
    <t>BUYOUTS</t>
  </si>
  <si>
    <t>Frantisek Kaberle</t>
  </si>
  <si>
    <t>SALARY CAP</t>
  </si>
  <si>
    <t>PAYROLL</t>
  </si>
  <si>
    <t>CAP SPACE</t>
  </si>
  <si>
    <t>Name</t>
  </si>
  <si>
    <t>Chad LaRose</t>
  </si>
  <si>
    <t>Bobby Sanguinetti</t>
  </si>
  <si>
    <t>Sergei Samsonov</t>
  </si>
  <si>
    <t>Anton Babchuk</t>
  </si>
  <si>
    <t>Justin Peters</t>
  </si>
  <si>
    <t>Jon Matsumoto</t>
  </si>
  <si>
    <t>Joe Corvo</t>
  </si>
  <si>
    <t>w/buyouts</t>
  </si>
  <si>
    <t>Unsigned RFA's</t>
  </si>
  <si>
    <t>Other players in conversation</t>
  </si>
  <si>
    <t>D Alexandre Picard</t>
  </si>
  <si>
    <t>F Jeff Skinner</t>
  </si>
  <si>
    <t>Total Forwards</t>
  </si>
  <si>
    <t>Count</t>
  </si>
  <si>
    <t>Total Defense</t>
  </si>
  <si>
    <t>Total Goaltenders</t>
  </si>
  <si>
    <t>FORWARDS</t>
  </si>
  <si>
    <t>DEFENSEMEN</t>
  </si>
  <si>
    <t>GOALTENDERS</t>
  </si>
  <si>
    <t xml:space="preserve"> Count</t>
  </si>
  <si>
    <t>F Michael Ryan</t>
  </si>
  <si>
    <t>NHL Salary</t>
  </si>
  <si>
    <t>OHL</t>
  </si>
  <si>
    <t>Potential contracts</t>
  </si>
  <si>
    <t>Roster Size (Charlotte)</t>
  </si>
  <si>
    <t>(09-10 NHL salary)</t>
  </si>
  <si>
    <t>Other Players w/Contract   (All 2-way)</t>
  </si>
  <si>
    <t>Total Salary for roster players</t>
  </si>
  <si>
    <t xml:space="preserve"> </t>
  </si>
  <si>
    <t>2010-11 Season</t>
  </si>
  <si>
    <t>(mimumum  20)</t>
  </si>
  <si>
    <t>needed</t>
  </si>
  <si>
    <t>Canes Country Roster/Salary Worksheet</t>
  </si>
  <si>
    <t xml:space="preserve">NHL Cap Hit </t>
  </si>
  <si>
    <t>HURRICANES (NHL) ROSTER</t>
  </si>
  <si>
    <t>Compiled by hockeymomof2</t>
  </si>
  <si>
    <t>Oskar Osala</t>
  </si>
  <si>
    <t>Patrick Dwyer</t>
  </si>
  <si>
    <t>Jerome Samson</t>
  </si>
  <si>
    <t># roster players</t>
  </si>
  <si>
    <t>Copyright 2010, Canescountry.com and SBNation</t>
  </si>
  <si>
    <r>
      <rPr>
        <sz val="11"/>
        <rFont val="Calibri"/>
        <family val="2"/>
        <scheme val="minor"/>
      </rPr>
      <t xml:space="preserve">(gray cells </t>
    </r>
    <r>
      <rPr>
        <sz val="11"/>
        <color theme="1"/>
        <rFont val="Calibri"/>
        <family val="2"/>
        <scheme val="minor"/>
      </rPr>
      <t>have 2-way deals)</t>
    </r>
  </si>
  <si>
    <t>Rod Brind`amour</t>
  </si>
  <si>
    <t>13th forward?</t>
  </si>
  <si>
    <t>(also known as the AHL roster - not AHL salaries)</t>
  </si>
  <si>
    <t>Riley Nash</t>
  </si>
  <si>
    <t>F Mike Angelidis</t>
  </si>
  <si>
    <t>F Steve Goertzen</t>
  </si>
  <si>
    <t>Completed</t>
  </si>
  <si>
    <t>Brett Carson</t>
  </si>
  <si>
    <t>Thanks to capgeek.com for many of these numbers.</t>
  </si>
  <si>
    <t>Numbers as of July 20, 2010</t>
  </si>
  <si>
    <t>Matthew Pistilli</t>
  </si>
  <si>
    <t>Nicolas Blanchard</t>
  </si>
  <si>
    <t>Nick Dodge</t>
  </si>
  <si>
    <t>Jared Staal</t>
  </si>
  <si>
    <t>Matt Kennedy</t>
  </si>
  <si>
    <t>Michal Jordan</t>
  </si>
  <si>
    <t>Brett Bellemore</t>
  </si>
  <si>
    <t>Kyle Lawson</t>
  </si>
  <si>
    <t>Brian Rodney</t>
  </si>
  <si>
    <t>Zack Fitzgerald</t>
  </si>
  <si>
    <t>Casey Borer</t>
  </si>
  <si>
    <t>Chris Terry</t>
  </si>
  <si>
    <t>Stefan Chaput</t>
  </si>
  <si>
    <t>Cedric McNicoll</t>
  </si>
  <si>
    <t>Justin Pogge</t>
  </si>
  <si>
    <t>Mike Murphy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</si>
</sst>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164585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.9"/>
      <color rgb="FFFF5900"/>
      <name val="Verdana"/>
      <family val="2"/>
    </font>
    <font>
      <b/>
      <sz val="9.9"/>
      <color rgb="FFFFFFFF"/>
      <name val="Verdana"/>
      <family val="2"/>
    </font>
    <font>
      <u/>
      <sz val="11"/>
      <color theme="10"/>
      <name val="Calibri"/>
      <family val="2"/>
    </font>
    <font>
      <sz val="9.9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  <font>
      <i/>
      <u/>
      <sz val="11"/>
      <color rgb="FFC00000"/>
      <name val="Calibri"/>
      <family val="2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0" fillId="0" borderId="0" xfId="0" applyFont="1" applyBorder="1" applyAlignment="1">
      <alignment vertical="center" wrapText="1"/>
    </xf>
    <xf numFmtId="164" fontId="0" fillId="0" borderId="0" xfId="1" applyNumberFormat="1" applyFont="1" applyBorder="1" applyAlignment="1">
      <alignment horizontal="right" vertical="center" wrapText="1"/>
    </xf>
    <xf numFmtId="0" fontId="0" fillId="0" borderId="0" xfId="0" applyFont="1" applyBorder="1"/>
    <xf numFmtId="164" fontId="0" fillId="0" borderId="0" xfId="1" applyNumberFormat="1" applyFont="1" applyBorder="1"/>
    <xf numFmtId="0" fontId="2" fillId="0" borderId="1" xfId="0" applyFont="1" applyBorder="1"/>
    <xf numFmtId="0" fontId="2" fillId="0" borderId="0" xfId="0" applyFont="1" applyBorder="1"/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0" fillId="0" borderId="0" xfId="0" applyFill="1" applyBorder="1"/>
    <xf numFmtId="0" fontId="0" fillId="0" borderId="0" xfId="0" applyFont="1" applyFill="1" applyBorder="1"/>
    <xf numFmtId="0" fontId="10" fillId="0" borderId="0" xfId="2" applyFill="1" applyBorder="1" applyAlignment="1" applyProtection="1">
      <alignment horizontal="right" wrapText="1"/>
    </xf>
    <xf numFmtId="0" fontId="9" fillId="0" borderId="0" xfId="0" applyFont="1" applyFill="1" applyBorder="1" applyAlignment="1">
      <alignment horizontal="center" wrapText="1"/>
    </xf>
    <xf numFmtId="6" fontId="8" fillId="0" borderId="0" xfId="0" applyNumberFormat="1" applyFont="1" applyFill="1" applyBorder="1" applyAlignment="1">
      <alignment horizontal="right" wrapText="1"/>
    </xf>
    <xf numFmtId="164" fontId="2" fillId="0" borderId="0" xfId="1" applyNumberFormat="1" applyFont="1" applyBorder="1"/>
    <xf numFmtId="0" fontId="2" fillId="0" borderId="0" xfId="0" applyFont="1" applyFill="1" applyBorder="1"/>
    <xf numFmtId="165" fontId="0" fillId="0" borderId="0" xfId="1" applyNumberFormat="1" applyFont="1" applyBorder="1"/>
    <xf numFmtId="165" fontId="0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/>
    <xf numFmtId="165" fontId="6" fillId="0" borderId="0" xfId="1" applyNumberFormat="1" applyFont="1" applyBorder="1" applyAlignment="1">
      <alignment horizontal="right" vertical="center" wrapText="1"/>
    </xf>
    <xf numFmtId="165" fontId="0" fillId="0" borderId="1" xfId="1" applyNumberFormat="1" applyFont="1" applyBorder="1" applyAlignment="1">
      <alignment horizontal="right" vertical="center" wrapText="1"/>
    </xf>
    <xf numFmtId="165" fontId="0" fillId="0" borderId="1" xfId="1" applyNumberFormat="1" applyFont="1" applyBorder="1"/>
    <xf numFmtId="165" fontId="6" fillId="0" borderId="1" xfId="1" applyNumberFormat="1" applyFont="1" applyBorder="1" applyAlignment="1">
      <alignment horizontal="right" vertical="center" wrapText="1"/>
    </xf>
    <xf numFmtId="165" fontId="6" fillId="0" borderId="1" xfId="1" applyNumberFormat="1" applyFont="1" applyBorder="1"/>
    <xf numFmtId="165" fontId="1" fillId="0" borderId="0" xfId="1" applyNumberFormat="1" applyFont="1" applyBorder="1"/>
    <xf numFmtId="0" fontId="1" fillId="0" borderId="0" xfId="0" applyFont="1" applyBorder="1"/>
    <xf numFmtId="165" fontId="1" fillId="0" borderId="0" xfId="1" applyNumberFormat="1" applyFont="1" applyBorder="1" applyAlignment="1" applyProtection="1">
      <alignment horizontal="right" wrapText="1"/>
    </xf>
    <xf numFmtId="165" fontId="11" fillId="0" borderId="0" xfId="1" applyNumberFormat="1" applyFont="1" applyBorder="1" applyAlignment="1">
      <alignment horizontal="right" wrapText="1"/>
    </xf>
    <xf numFmtId="165" fontId="11" fillId="0" borderId="0" xfId="1" applyNumberFormat="1" applyFont="1" applyFill="1" applyBorder="1" applyAlignment="1">
      <alignment horizontal="right" wrapText="1"/>
    </xf>
    <xf numFmtId="6" fontId="11" fillId="0" borderId="0" xfId="0" applyNumberFormat="1" applyFont="1" applyBorder="1" applyAlignment="1">
      <alignment horizontal="right" wrapText="1"/>
    </xf>
    <xf numFmtId="6" fontId="1" fillId="0" borderId="0" xfId="2" applyNumberFormat="1" applyFont="1" applyBorder="1" applyAlignment="1" applyProtection="1">
      <alignment horizontal="right" wrapText="1"/>
    </xf>
    <xf numFmtId="165" fontId="11" fillId="0" borderId="1" xfId="1" applyNumberFormat="1" applyFont="1" applyBorder="1" applyAlignment="1">
      <alignment horizontal="right" wrapText="1"/>
    </xf>
    <xf numFmtId="165" fontId="13" fillId="0" borderId="0" xfId="1" applyNumberFormat="1" applyFont="1" applyBorder="1"/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165" fontId="0" fillId="0" borderId="0" xfId="1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165" fontId="0" fillId="0" borderId="0" xfId="1" applyNumberFormat="1" applyFont="1" applyBorder="1" applyAlignment="1" applyProtection="1">
      <alignment horizontal="right" vertical="center" wrapText="1"/>
      <protection locked="0"/>
    </xf>
    <xf numFmtId="165" fontId="5" fillId="0" borderId="0" xfId="1" applyNumberFormat="1" applyFont="1" applyBorder="1" applyProtection="1">
      <protection locked="0"/>
    </xf>
    <xf numFmtId="0" fontId="2" fillId="0" borderId="1" xfId="0" applyFont="1" applyBorder="1" applyAlignment="1">
      <alignment horizontal="right"/>
    </xf>
    <xf numFmtId="0" fontId="0" fillId="3" borderId="4" xfId="0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0" fontId="6" fillId="3" borderId="4" xfId="0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0" fillId="3" borderId="4" xfId="2" applyFill="1" applyBorder="1" applyAlignment="1" applyProtection="1">
      <alignment horizontal="right" wrapText="1"/>
      <protection locked="0"/>
    </xf>
    <xf numFmtId="6" fontId="8" fillId="3" borderId="4" xfId="0" applyNumberFormat="1" applyFont="1" applyFill="1" applyBorder="1" applyAlignment="1" applyProtection="1">
      <alignment horizontal="right" wrapText="1"/>
      <protection locked="0"/>
    </xf>
    <xf numFmtId="0" fontId="14" fillId="0" borderId="0" xfId="0" applyFont="1" applyBorder="1" applyProtection="1">
      <protection locked="0"/>
    </xf>
    <xf numFmtId="164" fontId="0" fillId="0" borderId="0" xfId="1" applyNumberFormat="1" applyFont="1" applyBorder="1" applyAlignment="1" applyProtection="1">
      <alignment horizontal="right"/>
      <protection locked="0"/>
    </xf>
    <xf numFmtId="165" fontId="13" fillId="0" borderId="0" xfId="1" applyNumberFormat="1" applyFont="1" applyBorder="1" applyProtection="1">
      <protection locked="0"/>
    </xf>
    <xf numFmtId="0" fontId="13" fillId="0" borderId="3" xfId="0" applyFont="1" applyBorder="1" applyAlignment="1"/>
    <xf numFmtId="0" fontId="2" fillId="0" borderId="1" xfId="0" applyFont="1" applyBorder="1" applyAlignment="1">
      <alignment horizontal="left"/>
    </xf>
    <xf numFmtId="0" fontId="0" fillId="3" borderId="0" xfId="0" applyFont="1" applyFill="1" applyBorder="1"/>
    <xf numFmtId="0" fontId="2" fillId="3" borderId="0" xfId="0" applyFont="1" applyFill="1" applyBorder="1"/>
    <xf numFmtId="0" fontId="6" fillId="3" borderId="0" xfId="0" applyFont="1" applyFill="1" applyBorder="1"/>
    <xf numFmtId="0" fontId="0" fillId="0" borderId="5" xfId="0" applyFont="1" applyBorder="1"/>
    <xf numFmtId="0" fontId="2" fillId="0" borderId="5" xfId="0" applyFont="1" applyBorder="1"/>
    <xf numFmtId="164" fontId="2" fillId="0" borderId="5" xfId="1" applyNumberFormat="1" applyFont="1" applyBorder="1"/>
    <xf numFmtId="164" fontId="0" fillId="0" borderId="5" xfId="1" applyNumberFormat="1" applyFont="1" applyBorder="1"/>
    <xf numFmtId="0" fontId="0" fillId="0" borderId="5" xfId="0" applyFill="1" applyBorder="1"/>
    <xf numFmtId="0" fontId="9" fillId="0" borderId="5" xfId="0" applyFont="1" applyFill="1" applyBorder="1" applyAlignment="1">
      <alignment horizontal="center" wrapText="1"/>
    </xf>
    <xf numFmtId="0" fontId="0" fillId="0" borderId="5" xfId="0" applyFont="1" applyFill="1" applyBorder="1"/>
    <xf numFmtId="0" fontId="0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164" fontId="2" fillId="0" borderId="1" xfId="1" applyNumberFormat="1" applyFont="1" applyBorder="1" applyAlignment="1">
      <alignment horizontal="center"/>
    </xf>
    <xf numFmtId="0" fontId="4" fillId="2" borderId="0" xfId="0" applyFont="1" applyFill="1" applyBorder="1" applyAlignment="1" applyProtection="1">
      <alignment vertical="center"/>
      <protection locked="0"/>
    </xf>
    <xf numFmtId="164" fontId="0" fillId="0" borderId="0" xfId="1" applyNumberFormat="1" applyFont="1" applyBorder="1" applyAlignment="1" applyProtection="1">
      <protection locked="0"/>
    </xf>
    <xf numFmtId="165" fontId="4" fillId="2" borderId="0" xfId="1" applyNumberFormat="1" applyFont="1" applyFill="1" applyBorder="1" applyAlignment="1" applyProtection="1">
      <alignment horizontal="right" vertical="center"/>
    </xf>
    <xf numFmtId="165" fontId="0" fillId="0" borderId="0" xfId="1" applyNumberFormat="1" applyFont="1" applyBorder="1" applyAlignment="1" applyProtection="1">
      <protection locked="0"/>
    </xf>
    <xf numFmtId="165" fontId="4" fillId="2" borderId="0" xfId="1" applyNumberFormat="1" applyFont="1" applyFill="1" applyBorder="1" applyAlignment="1" applyProtection="1">
      <alignment horizontal="right" vertical="center"/>
      <protection locked="0"/>
    </xf>
    <xf numFmtId="165" fontId="2" fillId="0" borderId="0" xfId="1" applyNumberFormat="1" applyFont="1" applyBorder="1" applyAlignment="1" applyProtection="1">
      <protection locked="0"/>
    </xf>
    <xf numFmtId="164" fontId="0" fillId="0" borderId="0" xfId="1" applyNumberFormat="1" applyFont="1" applyBorder="1" applyAlignment="1"/>
    <xf numFmtId="0" fontId="0" fillId="0" borderId="0" xfId="0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165" fontId="6" fillId="0" borderId="1" xfId="1" applyNumberFormat="1" applyFont="1" applyBorder="1" applyAlignment="1" applyProtection="1">
      <alignment horizontal="right" vertical="center" wrapText="1"/>
      <protection locked="0"/>
    </xf>
    <xf numFmtId="165" fontId="6" fillId="0" borderId="1" xfId="1" applyNumberFormat="1" applyFont="1" applyBorder="1" applyProtection="1">
      <protection locked="0"/>
    </xf>
    <xf numFmtId="0" fontId="7" fillId="4" borderId="0" xfId="0" applyFont="1" applyFill="1" applyBorder="1" applyAlignment="1">
      <alignment vertical="center" wrapText="1"/>
    </xf>
    <xf numFmtId="0" fontId="7" fillId="4" borderId="0" xfId="0" applyFont="1" applyFill="1" applyBorder="1"/>
    <xf numFmtId="0" fontId="7" fillId="4" borderId="0" xfId="0" applyFont="1" applyFill="1"/>
    <xf numFmtId="0" fontId="7" fillId="5" borderId="0" xfId="0" applyFont="1" applyFill="1" applyBorder="1"/>
    <xf numFmtId="0" fontId="6" fillId="0" borderId="0" xfId="0" applyFont="1" applyFill="1"/>
    <xf numFmtId="0" fontId="7" fillId="5" borderId="0" xfId="0" applyFont="1" applyFill="1"/>
    <xf numFmtId="0" fontId="0" fillId="0" borderId="0" xfId="0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7" fillId="2" borderId="0" xfId="2" applyFont="1" applyFill="1" applyBorder="1" applyAlignment="1" applyProtection="1">
      <alignment horizontal="left" vertical="center" wrapText="1"/>
      <protection locked="0"/>
    </xf>
    <xf numFmtId="0" fontId="17" fillId="2" borderId="5" xfId="2" applyFont="1" applyFill="1" applyBorder="1" applyAlignment="1" applyProtection="1">
      <alignment horizontal="left" vertical="center" wrapText="1"/>
      <protection locked="0"/>
    </xf>
    <xf numFmtId="0" fontId="18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2" fillId="0" borderId="0" xfId="1" applyNumberFormat="1" applyFont="1" applyBorder="1" applyAlignment="1">
      <alignment horizontal="right" wrapText="1"/>
    </xf>
    <xf numFmtId="164" fontId="2" fillId="0" borderId="1" xfId="1" applyNumberFormat="1" applyFont="1" applyBorder="1" applyAlignment="1">
      <alignment horizontal="right" wrapText="1"/>
    </xf>
    <xf numFmtId="0" fontId="16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164" fontId="2" fillId="0" borderId="0" xfId="1" applyNumberFormat="1" applyFont="1" applyBorder="1" applyAlignment="1">
      <alignment horizontal="left" wrapText="1"/>
    </xf>
    <xf numFmtId="164" fontId="2" fillId="0" borderId="1" xfId="1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vertical="center" wrapText="1"/>
      <protection locked="0"/>
    </xf>
    <xf numFmtId="6" fontId="11" fillId="0" borderId="1" xfId="0" applyNumberFormat="1" applyFont="1" applyBorder="1" applyAlignment="1">
      <alignment horizontal="right" wrapText="1"/>
    </xf>
    <xf numFmtId="165" fontId="1" fillId="0" borderId="1" xfId="1" applyNumberFormat="1" applyFont="1" applyBorder="1"/>
    <xf numFmtId="0" fontId="0" fillId="0" borderId="1" xfId="0" applyFont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DDDDDD"/>
      <color rgb="FFFF505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63500" h="635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pgeek.com/charts.php?Team=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94"/>
  <sheetViews>
    <sheetView tabSelected="1" zoomScaleNormal="100" workbookViewId="0">
      <selection activeCell="A3" sqref="A3:XFD4"/>
    </sheetView>
  </sheetViews>
  <sheetFormatPr defaultRowHeight="15"/>
  <cols>
    <col min="1" max="1" width="4" style="3" customWidth="1"/>
    <col min="2" max="2" width="17.7109375" style="3" bestFit="1" customWidth="1"/>
    <col min="3" max="3" width="13.7109375" style="4" customWidth="1"/>
    <col min="4" max="4" width="15" style="4" customWidth="1"/>
    <col min="5" max="5" width="10.85546875" style="43" customWidth="1"/>
    <col min="6" max="6" width="2.7109375" style="50" customWidth="1"/>
    <col min="7" max="7" width="4.5703125" style="3" customWidth="1"/>
    <col min="8" max="8" width="20.28515625" style="3" customWidth="1"/>
    <col min="9" max="9" width="12.7109375" style="3" customWidth="1"/>
    <col min="10" max="10" width="11.140625" style="3" customWidth="1"/>
    <col min="11" max="11" width="7.5703125" style="37" customWidth="1"/>
    <col min="12" max="12" width="2.7109375" style="50" customWidth="1"/>
    <col min="13" max="13" width="5.42578125" style="3" customWidth="1"/>
    <col min="14" max="14" width="19.5703125" style="3" customWidth="1"/>
    <col min="15" max="15" width="11.42578125" style="3" customWidth="1"/>
    <col min="16" max="16" width="5" style="64" customWidth="1"/>
    <col min="17" max="20" width="9.140625" style="61"/>
    <col min="21" max="16384" width="9.140625" style="3"/>
  </cols>
  <sheetData>
    <row r="1" spans="2:20" ht="18.75">
      <c r="B1" s="96" t="s">
        <v>53</v>
      </c>
      <c r="C1" s="96"/>
      <c r="D1" s="96"/>
    </row>
    <row r="2" spans="2:20">
      <c r="B2" s="94" t="s">
        <v>50</v>
      </c>
      <c r="C2" s="94"/>
      <c r="D2" s="94"/>
    </row>
    <row r="3" spans="2:20">
      <c r="B3" s="93"/>
      <c r="C3" s="93"/>
      <c r="D3" s="93"/>
      <c r="K3" s="92"/>
    </row>
    <row r="4" spans="2:20">
      <c r="B4" s="93"/>
      <c r="C4" s="93"/>
      <c r="D4" s="93"/>
      <c r="K4" s="92"/>
    </row>
    <row r="5" spans="2:20" ht="18.75" customHeight="1">
      <c r="B5" s="108" t="s">
        <v>55</v>
      </c>
      <c r="C5" s="108"/>
      <c r="D5" s="108"/>
      <c r="H5" s="99" t="s">
        <v>47</v>
      </c>
      <c r="I5" s="99"/>
      <c r="J5" s="99"/>
    </row>
    <row r="6" spans="2:20">
      <c r="B6" s="97" t="s">
        <v>62</v>
      </c>
      <c r="C6" s="98"/>
      <c r="D6" s="98"/>
      <c r="H6" s="59" t="s">
        <v>65</v>
      </c>
      <c r="I6" s="59"/>
      <c r="J6" s="59"/>
      <c r="N6" s="109" t="s">
        <v>44</v>
      </c>
      <c r="O6" s="109"/>
    </row>
    <row r="7" spans="2:20" s="6" customFormat="1">
      <c r="B7" s="60" t="s">
        <v>20</v>
      </c>
      <c r="C7" s="73" t="s">
        <v>54</v>
      </c>
      <c r="D7" s="49" t="s">
        <v>42</v>
      </c>
      <c r="E7" s="42"/>
      <c r="F7" s="51"/>
      <c r="H7" s="5" t="s">
        <v>20</v>
      </c>
      <c r="I7" s="73" t="s">
        <v>54</v>
      </c>
      <c r="J7" s="49" t="s">
        <v>42</v>
      </c>
      <c r="K7" s="36"/>
      <c r="L7" s="51"/>
      <c r="P7" s="65"/>
      <c r="Q7" s="62"/>
      <c r="R7" s="62"/>
      <c r="S7" s="62"/>
      <c r="T7" s="62"/>
    </row>
    <row r="8" spans="2:20">
      <c r="B8" s="95" t="s">
        <v>37</v>
      </c>
      <c r="C8" s="95"/>
      <c r="D8" s="95"/>
      <c r="H8" s="95" t="s">
        <v>37</v>
      </c>
      <c r="I8" s="95"/>
      <c r="J8" s="95"/>
      <c r="O8" s="106" t="s">
        <v>46</v>
      </c>
    </row>
    <row r="9" spans="2:20">
      <c r="B9" s="8" t="s">
        <v>0</v>
      </c>
      <c r="C9" s="20">
        <v>8250000</v>
      </c>
      <c r="D9" s="19">
        <v>7500000</v>
      </c>
      <c r="H9" s="87" t="s">
        <v>57</v>
      </c>
      <c r="I9" s="21">
        <v>850000</v>
      </c>
      <c r="J9" s="27">
        <v>785000</v>
      </c>
      <c r="N9" s="5" t="s">
        <v>29</v>
      </c>
      <c r="O9" s="107"/>
      <c r="P9" s="66"/>
    </row>
    <row r="10" spans="2:20">
      <c r="B10" s="1" t="s">
        <v>1</v>
      </c>
      <c r="C10" s="20">
        <v>3800000</v>
      </c>
      <c r="D10" s="19">
        <v>4000000</v>
      </c>
      <c r="H10" s="86" t="s">
        <v>7</v>
      </c>
      <c r="I10" s="20">
        <v>875000</v>
      </c>
      <c r="J10" s="19">
        <v>637500</v>
      </c>
      <c r="N10" s="12" t="s">
        <v>69</v>
      </c>
      <c r="O10" s="19"/>
      <c r="P10" s="67"/>
    </row>
    <row r="11" spans="2:20">
      <c r="B11" s="1" t="s">
        <v>2</v>
      </c>
      <c r="C11" s="20">
        <v>2900000</v>
      </c>
      <c r="D11" s="19">
        <v>3000000</v>
      </c>
      <c r="H11" s="88" t="s">
        <v>84</v>
      </c>
      <c r="I11" s="21">
        <v>750000</v>
      </c>
      <c r="J11" s="29">
        <v>625000</v>
      </c>
      <c r="P11" s="67"/>
    </row>
    <row r="12" spans="2:20">
      <c r="B12" s="8" t="s">
        <v>23</v>
      </c>
      <c r="C12" s="22">
        <v>2533000</v>
      </c>
      <c r="D12" s="21">
        <v>2800000</v>
      </c>
      <c r="H12" s="88" t="s">
        <v>85</v>
      </c>
      <c r="I12" s="21">
        <v>548333</v>
      </c>
      <c r="J12" s="30">
        <v>565000</v>
      </c>
      <c r="P12" s="67"/>
    </row>
    <row r="13" spans="2:20">
      <c r="B13" s="7" t="s">
        <v>21</v>
      </c>
      <c r="C13" s="20">
        <v>1700000</v>
      </c>
      <c r="D13" s="19">
        <v>1900000</v>
      </c>
      <c r="H13" s="88" t="s">
        <v>86</v>
      </c>
      <c r="I13" s="21">
        <v>610000</v>
      </c>
      <c r="J13" s="29">
        <v>550000</v>
      </c>
      <c r="N13" s="115" t="s">
        <v>30</v>
      </c>
      <c r="O13" s="117" t="s">
        <v>46</v>
      </c>
      <c r="P13" s="67"/>
    </row>
    <row r="14" spans="2:20">
      <c r="B14" s="1" t="s">
        <v>3</v>
      </c>
      <c r="C14" s="20">
        <v>1700000</v>
      </c>
      <c r="D14" s="19">
        <v>1900000</v>
      </c>
      <c r="H14" s="88" t="s">
        <v>76</v>
      </c>
      <c r="I14" s="21">
        <v>566667</v>
      </c>
      <c r="J14" s="31">
        <v>550000</v>
      </c>
      <c r="N14" s="116"/>
      <c r="O14" s="118"/>
      <c r="P14" s="66"/>
    </row>
    <row r="15" spans="2:20">
      <c r="B15" s="1" t="s">
        <v>6</v>
      </c>
      <c r="C15" s="20">
        <v>916667</v>
      </c>
      <c r="D15" s="19">
        <v>950000</v>
      </c>
      <c r="H15" s="88" t="s">
        <v>77</v>
      </c>
      <c r="I15" s="21">
        <v>566667</v>
      </c>
      <c r="J15" s="31">
        <v>550000</v>
      </c>
      <c r="N15" s="12"/>
      <c r="O15" s="57"/>
      <c r="P15" s="67"/>
    </row>
    <row r="16" spans="2:20">
      <c r="B16" s="86" t="s">
        <v>4</v>
      </c>
      <c r="C16" s="20">
        <v>1225000</v>
      </c>
      <c r="D16" s="19">
        <v>875000</v>
      </c>
      <c r="H16" s="86" t="s">
        <v>26</v>
      </c>
      <c r="I16" s="20">
        <v>512500</v>
      </c>
      <c r="J16" s="19">
        <v>500000</v>
      </c>
      <c r="N16" s="12" t="s">
        <v>32</v>
      </c>
      <c r="O16" s="57" t="s">
        <v>43</v>
      </c>
      <c r="P16" s="67"/>
    </row>
    <row r="17" spans="2:20">
      <c r="B17" s="86" t="s">
        <v>5</v>
      </c>
      <c r="C17" s="20">
        <v>1195833</v>
      </c>
      <c r="D17" s="19">
        <v>875000</v>
      </c>
      <c r="H17" s="87" t="s">
        <v>59</v>
      </c>
      <c r="I17" s="21">
        <v>512500</v>
      </c>
      <c r="J17" s="27">
        <v>500000</v>
      </c>
      <c r="P17" s="67"/>
    </row>
    <row r="18" spans="2:20">
      <c r="B18" s="86" t="s">
        <v>8</v>
      </c>
      <c r="C18" s="20">
        <v>845833</v>
      </c>
      <c r="D18" s="19">
        <v>687500</v>
      </c>
      <c r="H18" s="88" t="s">
        <v>73</v>
      </c>
      <c r="I18" s="21">
        <v>521667</v>
      </c>
      <c r="J18" s="30">
        <v>500000</v>
      </c>
      <c r="P18" s="67"/>
    </row>
    <row r="19" spans="2:20" s="9" customFormat="1">
      <c r="B19" s="91" t="s">
        <v>66</v>
      </c>
      <c r="C19" s="30">
        <f>(550000+600000+700000 +262500)/3</f>
        <v>704166.66666666663</v>
      </c>
      <c r="D19" s="21">
        <v>550000</v>
      </c>
      <c r="E19" s="44"/>
      <c r="F19" s="52"/>
      <c r="H19" s="88" t="s">
        <v>74</v>
      </c>
      <c r="I19" s="21">
        <v>512500</v>
      </c>
      <c r="J19" s="30">
        <v>500000</v>
      </c>
      <c r="K19" s="38"/>
      <c r="L19" s="52"/>
      <c r="N19" s="12" t="s">
        <v>31</v>
      </c>
      <c r="O19" s="41">
        <v>800000</v>
      </c>
      <c r="P19" s="67"/>
      <c r="Q19" s="63"/>
      <c r="R19" s="63"/>
      <c r="S19" s="63"/>
      <c r="T19" s="63"/>
    </row>
    <row r="20" spans="2:20">
      <c r="B20" s="1" t="s">
        <v>9</v>
      </c>
      <c r="C20" s="20">
        <v>500000</v>
      </c>
      <c r="D20" s="19">
        <v>500000</v>
      </c>
      <c r="H20" s="89" t="s">
        <v>75</v>
      </c>
      <c r="I20" s="21">
        <v>500000</v>
      </c>
      <c r="J20" s="19">
        <v>500000</v>
      </c>
      <c r="K20" s="38"/>
      <c r="N20" s="12"/>
      <c r="O20" s="41"/>
      <c r="P20" s="67"/>
    </row>
    <row r="21" spans="2:20">
      <c r="B21" s="87" t="s">
        <v>58</v>
      </c>
      <c r="C21" s="26">
        <v>500000</v>
      </c>
      <c r="D21" s="122">
        <v>500000</v>
      </c>
      <c r="E21" s="45" t="s">
        <v>34</v>
      </c>
      <c r="H21" s="90" t="s">
        <v>64</v>
      </c>
      <c r="I21" s="123"/>
      <c r="J21" s="34"/>
      <c r="K21" s="45" t="s">
        <v>40</v>
      </c>
      <c r="N21" s="12" t="s">
        <v>68</v>
      </c>
      <c r="O21" s="41">
        <v>500000</v>
      </c>
      <c r="P21" s="67"/>
    </row>
    <row r="22" spans="2:20">
      <c r="B22" s="39" t="s">
        <v>33</v>
      </c>
      <c r="C22" s="41">
        <f>SUM(C9:C21)</f>
        <v>26770499.666666668</v>
      </c>
      <c r="D22" s="41">
        <f>SUM(D9:D21)</f>
        <v>26037500</v>
      </c>
      <c r="E22" s="43">
        <f>COUNT(D9:D21)</f>
        <v>13</v>
      </c>
      <c r="H22" s="39" t="s">
        <v>33</v>
      </c>
      <c r="I22" s="41">
        <f>SUM(I9:I21)</f>
        <v>7325834</v>
      </c>
      <c r="J22" s="41">
        <f>SUM(J9:J21)</f>
        <v>6762500</v>
      </c>
      <c r="K22" s="43">
        <f>COUNT(J9:J21)</f>
        <v>12</v>
      </c>
      <c r="N22" s="12" t="s">
        <v>67</v>
      </c>
      <c r="O22" s="41">
        <v>500000</v>
      </c>
      <c r="P22" s="67"/>
    </row>
    <row r="23" spans="2:20" ht="15.75" customHeight="1">
      <c r="B23" s="111"/>
      <c r="C23" s="111"/>
      <c r="D23" s="58"/>
      <c r="J23" s="28"/>
      <c r="N23" s="12" t="s">
        <v>41</v>
      </c>
      <c r="O23" s="41">
        <v>500000</v>
      </c>
      <c r="P23" s="67"/>
    </row>
    <row r="24" spans="2:20">
      <c r="B24" s="114" t="s">
        <v>38</v>
      </c>
      <c r="C24" s="114"/>
      <c r="D24" s="114"/>
      <c r="H24" s="114" t="s">
        <v>38</v>
      </c>
      <c r="I24" s="114"/>
      <c r="J24" s="114"/>
    </row>
    <row r="25" spans="2:20">
      <c r="B25" s="1" t="s">
        <v>10</v>
      </c>
      <c r="C25" s="20">
        <v>4000000</v>
      </c>
      <c r="D25" s="19">
        <v>4500000</v>
      </c>
      <c r="H25" s="86" t="s">
        <v>22</v>
      </c>
      <c r="I25" s="22">
        <v>855000</v>
      </c>
      <c r="J25" s="21">
        <v>765000</v>
      </c>
    </row>
    <row r="26" spans="2:20">
      <c r="B26" s="1" t="s">
        <v>11</v>
      </c>
      <c r="C26" s="20">
        <v>2750000</v>
      </c>
      <c r="D26" s="19">
        <v>3000000</v>
      </c>
      <c r="H26" s="88" t="s">
        <v>78</v>
      </c>
      <c r="I26" s="19">
        <v>606667</v>
      </c>
      <c r="J26" s="32">
        <v>580000</v>
      </c>
      <c r="L26" s="53"/>
      <c r="M26" s="10"/>
    </row>
    <row r="27" spans="2:20">
      <c r="B27" s="9" t="s">
        <v>27</v>
      </c>
      <c r="C27" s="21">
        <v>2250000</v>
      </c>
      <c r="D27" s="21">
        <v>2000000</v>
      </c>
      <c r="E27" s="44"/>
      <c r="F27" s="52"/>
      <c r="G27" s="9"/>
      <c r="H27" s="88" t="s">
        <v>79</v>
      </c>
      <c r="I27" s="19">
        <v>533333</v>
      </c>
      <c r="J27" s="32">
        <v>555000</v>
      </c>
      <c r="L27" s="54"/>
      <c r="P27" s="68"/>
    </row>
    <row r="28" spans="2:20" s="9" customFormat="1">
      <c r="B28" s="8" t="s">
        <v>24</v>
      </c>
      <c r="C28" s="22">
        <v>1400000</v>
      </c>
      <c r="D28" s="21">
        <f>C28</f>
        <v>1400000</v>
      </c>
      <c r="E28" s="44"/>
      <c r="F28" s="52"/>
      <c r="H28" s="88" t="s">
        <v>80</v>
      </c>
      <c r="I28" s="19">
        <v>552500</v>
      </c>
      <c r="J28" s="32">
        <v>540000</v>
      </c>
      <c r="K28" s="37"/>
      <c r="L28" s="54"/>
      <c r="M28" s="14"/>
      <c r="N28" s="14"/>
      <c r="O28" s="15"/>
      <c r="P28" s="68"/>
      <c r="Q28" s="63"/>
      <c r="R28" s="63"/>
      <c r="S28" s="63"/>
      <c r="T28" s="63"/>
    </row>
    <row r="29" spans="2:20" s="9" customFormat="1">
      <c r="B29" s="86" t="s">
        <v>12</v>
      </c>
      <c r="C29" s="20">
        <v>850000</v>
      </c>
      <c r="D29" s="19">
        <v>685000</v>
      </c>
      <c r="E29" s="43"/>
      <c r="F29" s="50"/>
      <c r="G29" s="3"/>
      <c r="H29" s="89" t="s">
        <v>81</v>
      </c>
      <c r="I29" s="19">
        <v>525000</v>
      </c>
      <c r="J29" s="41">
        <v>525000</v>
      </c>
      <c r="K29" s="37"/>
      <c r="L29" s="54"/>
      <c r="M29" s="14"/>
      <c r="N29" s="14"/>
      <c r="O29" s="15"/>
      <c r="P29" s="68"/>
      <c r="Q29" s="63"/>
      <c r="R29" s="63"/>
      <c r="S29" s="63"/>
      <c r="T29" s="63"/>
    </row>
    <row r="30" spans="2:20">
      <c r="B30" s="89" t="s">
        <v>70</v>
      </c>
      <c r="C30" s="41">
        <v>500000</v>
      </c>
      <c r="D30" s="41">
        <v>500000</v>
      </c>
      <c r="H30" s="88" t="s">
        <v>82</v>
      </c>
      <c r="I30" s="19">
        <v>500000</v>
      </c>
      <c r="J30" s="32">
        <v>500000</v>
      </c>
      <c r="L30" s="55"/>
      <c r="M30" s="16"/>
      <c r="N30" s="16"/>
      <c r="O30" s="16"/>
      <c r="P30" s="69"/>
    </row>
    <row r="31" spans="2:20">
      <c r="B31" s="1" t="s">
        <v>13</v>
      </c>
      <c r="C31" s="23">
        <v>500000</v>
      </c>
      <c r="D31" s="24">
        <v>500000</v>
      </c>
      <c r="E31" s="45" t="s">
        <v>34</v>
      </c>
      <c r="H31" s="88" t="s">
        <v>83</v>
      </c>
      <c r="I31" s="24">
        <v>500000</v>
      </c>
      <c r="J31" s="121">
        <v>500000</v>
      </c>
      <c r="K31" s="45" t="s">
        <v>34</v>
      </c>
      <c r="L31" s="55"/>
      <c r="M31" s="16"/>
      <c r="N31" s="16"/>
      <c r="O31" s="16"/>
      <c r="P31" s="69"/>
    </row>
    <row r="32" spans="2:20">
      <c r="B32" s="120" t="s">
        <v>35</v>
      </c>
      <c r="C32" s="41">
        <f>SUM(C25:C31)</f>
        <v>12250000</v>
      </c>
      <c r="D32" s="41">
        <f>SUM(D25:D31)</f>
        <v>12585000</v>
      </c>
      <c r="E32" s="43">
        <f>COUNT(D25:D31)</f>
        <v>7</v>
      </c>
      <c r="H32" s="40" t="s">
        <v>35</v>
      </c>
      <c r="I32" s="41">
        <f>SUM(I25:I31)</f>
        <v>4072500</v>
      </c>
      <c r="J32" s="41">
        <f>SUM(J25:J31)</f>
        <v>3965000</v>
      </c>
      <c r="K32" s="43">
        <f>COUNT(J25:J31)</f>
        <v>7</v>
      </c>
      <c r="L32" s="55"/>
      <c r="M32" s="16"/>
      <c r="N32" s="16"/>
      <c r="O32" s="16"/>
      <c r="P32" s="69"/>
    </row>
    <row r="33" spans="2:20">
      <c r="B33" s="1"/>
      <c r="C33" s="2"/>
      <c r="L33" s="55"/>
      <c r="M33" s="16"/>
      <c r="N33" s="16"/>
      <c r="O33" s="16"/>
      <c r="P33" s="69"/>
    </row>
    <row r="34" spans="2:20">
      <c r="B34" s="114" t="s">
        <v>39</v>
      </c>
      <c r="C34" s="114"/>
      <c r="D34" s="114"/>
      <c r="H34" s="114" t="s">
        <v>39</v>
      </c>
      <c r="I34" s="114"/>
      <c r="J34" s="114"/>
      <c r="L34" s="55"/>
      <c r="M34" s="16"/>
      <c r="N34" s="16"/>
      <c r="O34" s="15"/>
      <c r="P34" s="68"/>
    </row>
    <row r="35" spans="2:20">
      <c r="B35" s="1" t="s">
        <v>14</v>
      </c>
      <c r="C35" s="20">
        <v>6300000</v>
      </c>
      <c r="D35" s="19">
        <v>5000000</v>
      </c>
      <c r="H35" s="88" t="s">
        <v>88</v>
      </c>
      <c r="I35" s="19">
        <v>783333</v>
      </c>
      <c r="J35" s="33">
        <v>630000</v>
      </c>
      <c r="L35" s="55"/>
      <c r="M35" s="16"/>
      <c r="N35" s="15"/>
      <c r="O35" s="12"/>
      <c r="P35" s="68"/>
    </row>
    <row r="36" spans="2:20" s="9" customFormat="1">
      <c r="B36" s="86" t="s">
        <v>25</v>
      </c>
      <c r="C36" s="25">
        <v>525000</v>
      </c>
      <c r="D36" s="26">
        <v>500000</v>
      </c>
      <c r="E36" s="45" t="s">
        <v>34</v>
      </c>
      <c r="F36" s="52"/>
      <c r="H36" s="89" t="s">
        <v>87</v>
      </c>
      <c r="I36" s="24">
        <v>500000</v>
      </c>
      <c r="J36" s="24">
        <v>500000</v>
      </c>
      <c r="K36" s="45" t="s">
        <v>34</v>
      </c>
      <c r="L36" s="55"/>
      <c r="M36" s="16"/>
      <c r="N36" s="15"/>
      <c r="O36" s="12"/>
      <c r="P36" s="68"/>
      <c r="Q36" s="63"/>
      <c r="R36" s="63"/>
      <c r="S36" s="63"/>
      <c r="T36" s="63"/>
    </row>
    <row r="37" spans="2:20" s="9" customFormat="1">
      <c r="B37" s="8" t="s">
        <v>36</v>
      </c>
      <c r="C37" s="21">
        <f>SUM(C35:C36)</f>
        <v>6825000</v>
      </c>
      <c r="D37" s="21">
        <f>SUM(D35:D36)</f>
        <v>5500000</v>
      </c>
      <c r="E37" s="44">
        <f>COUNT(D35:D36)</f>
        <v>2</v>
      </c>
      <c r="F37" s="52"/>
      <c r="H37" s="8" t="s">
        <v>36</v>
      </c>
      <c r="I37" s="21">
        <f>SUM(I35:I36)</f>
        <v>1283333</v>
      </c>
      <c r="J37" s="21">
        <f>SUM(J35:J36)</f>
        <v>1130000</v>
      </c>
      <c r="K37" s="43">
        <f>COUNT(J35:J36)</f>
        <v>2</v>
      </c>
      <c r="L37" s="55"/>
      <c r="M37" s="16"/>
      <c r="N37" s="15"/>
      <c r="O37" s="12"/>
      <c r="P37" s="68"/>
      <c r="Q37" s="63"/>
      <c r="R37" s="63"/>
      <c r="S37" s="63"/>
      <c r="T37" s="63"/>
    </row>
    <row r="38" spans="2:20" s="9" customFormat="1" ht="15" customHeight="1">
      <c r="B38" s="112"/>
      <c r="C38" s="112"/>
      <c r="D38" s="35"/>
      <c r="E38" s="44"/>
      <c r="F38" s="52"/>
      <c r="K38" s="37"/>
      <c r="L38" s="55"/>
      <c r="M38" s="16"/>
      <c r="N38" s="15"/>
      <c r="O38" s="12"/>
      <c r="P38" s="68"/>
      <c r="Q38" s="63"/>
      <c r="R38" s="63"/>
      <c r="S38" s="63"/>
      <c r="T38" s="63"/>
    </row>
    <row r="39" spans="2:20" s="9" customFormat="1" ht="15" customHeight="1">
      <c r="B39" s="113" t="s">
        <v>48</v>
      </c>
      <c r="C39" s="113"/>
      <c r="D39" s="48">
        <f>D37+D32+D22</f>
        <v>44122500</v>
      </c>
      <c r="F39" s="52"/>
      <c r="K39" s="37"/>
      <c r="L39" s="55"/>
      <c r="M39" s="16"/>
      <c r="N39" s="15"/>
      <c r="O39" s="12"/>
      <c r="P39" s="68"/>
      <c r="Q39" s="63"/>
      <c r="R39" s="63"/>
      <c r="S39" s="63"/>
      <c r="T39" s="63"/>
    </row>
    <row r="40" spans="2:20" s="9" customFormat="1">
      <c r="B40" s="11"/>
      <c r="C40" s="81" t="s">
        <v>60</v>
      </c>
      <c r="D40" s="44">
        <f>E37+E32+E22</f>
        <v>22</v>
      </c>
      <c r="E40" s="44"/>
      <c r="F40" s="52"/>
      <c r="H40" s="56" t="s">
        <v>45</v>
      </c>
      <c r="I40" s="56"/>
      <c r="J40" s="56">
        <f>K37+K32+K22</f>
        <v>21</v>
      </c>
      <c r="K40" s="37"/>
      <c r="L40" s="55"/>
      <c r="M40" s="16"/>
      <c r="N40" s="15"/>
      <c r="O40" s="12"/>
      <c r="P40" s="68"/>
      <c r="Q40" s="63"/>
      <c r="R40" s="63"/>
      <c r="S40" s="63"/>
      <c r="T40" s="63"/>
    </row>
    <row r="41" spans="2:20">
      <c r="H41" s="72" t="s">
        <v>51</v>
      </c>
      <c r="I41" s="71"/>
      <c r="J41" s="71">
        <f>20-J40</f>
        <v>-1</v>
      </c>
      <c r="K41" s="42" t="s">
        <v>52</v>
      </c>
      <c r="L41" s="55"/>
      <c r="M41" s="16"/>
      <c r="N41" s="16"/>
      <c r="O41" s="15"/>
      <c r="P41" s="68"/>
    </row>
    <row r="42" spans="2:20">
      <c r="B42" s="110" t="s">
        <v>15</v>
      </c>
      <c r="C42" s="110"/>
      <c r="D42" s="110"/>
      <c r="L42" s="55"/>
      <c r="M42" s="16"/>
      <c r="N42" s="16"/>
      <c r="O42" s="15"/>
      <c r="P42" s="68"/>
    </row>
    <row r="43" spans="2:20" s="9" customFormat="1">
      <c r="B43" s="46" t="s">
        <v>16</v>
      </c>
      <c r="C43" s="47">
        <v>733333</v>
      </c>
      <c r="D43" s="41">
        <v>733333</v>
      </c>
      <c r="E43" s="44"/>
      <c r="F43" s="52"/>
      <c r="K43" s="37"/>
      <c r="L43" s="55"/>
      <c r="M43" s="16"/>
      <c r="N43" s="16"/>
      <c r="O43" s="15"/>
      <c r="P43" s="68"/>
      <c r="Q43" s="63"/>
      <c r="R43" s="63"/>
      <c r="S43" s="63"/>
      <c r="T43" s="63"/>
    </row>
    <row r="44" spans="2:20">
      <c r="B44" s="83" t="s">
        <v>63</v>
      </c>
      <c r="C44" s="84">
        <v>3600000</v>
      </c>
      <c r="D44" s="85">
        <v>1000000</v>
      </c>
      <c r="L44" s="55"/>
      <c r="M44" s="16"/>
      <c r="N44" s="15"/>
      <c r="O44" s="12"/>
      <c r="P44" s="68"/>
    </row>
    <row r="45" spans="2:20">
      <c r="B45" s="74"/>
      <c r="C45" s="82"/>
      <c r="D45" s="75"/>
      <c r="L45" s="55"/>
      <c r="M45" s="16"/>
      <c r="N45" s="15"/>
      <c r="O45" s="12"/>
      <c r="P45" s="68"/>
    </row>
    <row r="46" spans="2:20">
      <c r="B46" s="74" t="s">
        <v>17</v>
      </c>
      <c r="C46" s="76">
        <v>59400000</v>
      </c>
      <c r="D46" s="77"/>
      <c r="E46" s="3"/>
      <c r="M46" s="13"/>
      <c r="N46" s="13"/>
      <c r="O46" s="13"/>
      <c r="P46" s="70"/>
    </row>
    <row r="47" spans="2:20">
      <c r="B47" s="74" t="s">
        <v>18</v>
      </c>
      <c r="C47" s="78">
        <f>C44+C43+C37+C32+C22</f>
        <v>50178832.666666672</v>
      </c>
      <c r="D47" s="79">
        <f>D39+(D43+D44)</f>
        <v>45855833</v>
      </c>
      <c r="E47" s="42" t="s">
        <v>28</v>
      </c>
      <c r="M47" s="13"/>
      <c r="N47" s="13"/>
      <c r="O47" s="13"/>
      <c r="P47" s="70"/>
    </row>
    <row r="48" spans="2:20">
      <c r="B48" s="74" t="s">
        <v>19</v>
      </c>
      <c r="C48" s="78">
        <f>C46-C47</f>
        <v>9221167.3333333284</v>
      </c>
      <c r="D48" s="80"/>
      <c r="H48" s="119" t="s">
        <v>72</v>
      </c>
      <c r="I48" s="119"/>
      <c r="J48" s="119"/>
      <c r="M48" s="13"/>
      <c r="N48" s="13"/>
      <c r="O48" s="13"/>
      <c r="P48" s="70"/>
    </row>
    <row r="49" spans="2:16" ht="15" customHeight="1">
      <c r="D49" s="3"/>
      <c r="E49" s="3"/>
      <c r="H49" s="104" t="s">
        <v>56</v>
      </c>
      <c r="I49" s="104"/>
      <c r="J49" s="104"/>
      <c r="M49" s="13"/>
      <c r="N49" s="13"/>
      <c r="O49" s="13"/>
      <c r="P49" s="70"/>
    </row>
    <row r="50" spans="2:16" ht="22.5" customHeight="1">
      <c r="B50" s="102" t="s">
        <v>71</v>
      </c>
      <c r="C50" s="102"/>
      <c r="D50" s="102"/>
      <c r="E50" s="103"/>
      <c r="H50" s="105" t="s">
        <v>61</v>
      </c>
      <c r="I50" s="105"/>
      <c r="J50" s="105"/>
    </row>
    <row r="51" spans="2:16">
      <c r="B51" s="100"/>
      <c r="C51" s="101"/>
      <c r="D51" s="101"/>
    </row>
    <row r="52" spans="2:16">
      <c r="B52" s="10"/>
      <c r="D52" s="27"/>
    </row>
    <row r="53" spans="2:16">
      <c r="B53" s="10"/>
      <c r="D53" s="29"/>
    </row>
    <row r="54" spans="2:16">
      <c r="B54"/>
      <c r="D54" s="30"/>
    </row>
    <row r="55" spans="2:16">
      <c r="B55"/>
      <c r="D55" s="29"/>
    </row>
    <row r="56" spans="2:16">
      <c r="B56"/>
      <c r="D56" s="31"/>
    </row>
    <row r="57" spans="2:16">
      <c r="B57"/>
      <c r="D57" s="31"/>
    </row>
    <row r="58" spans="2:16">
      <c r="B58" s="10"/>
      <c r="D58" s="27"/>
    </row>
    <row r="59" spans="2:16">
      <c r="B59" s="12"/>
      <c r="D59" s="27"/>
    </row>
    <row r="60" spans="2:16">
      <c r="B60"/>
      <c r="D60" s="30"/>
    </row>
    <row r="61" spans="2:16">
      <c r="B61"/>
      <c r="D61" s="30"/>
    </row>
    <row r="62" spans="2:16">
      <c r="B62"/>
      <c r="D62" s="30"/>
      <c r="E62" s="45"/>
    </row>
    <row r="63" spans="2:16">
      <c r="B63"/>
      <c r="D63" s="30"/>
      <c r="E63" s="45"/>
    </row>
    <row r="64" spans="2:16">
      <c r="B64"/>
      <c r="D64" s="30"/>
      <c r="E64" s="45"/>
    </row>
    <row r="65" spans="2:20">
      <c r="B65"/>
      <c r="D65" s="30"/>
    </row>
    <row r="66" spans="2:20">
      <c r="C66" s="3"/>
      <c r="D66" s="28"/>
    </row>
    <row r="67" spans="2:20">
      <c r="B67"/>
      <c r="D67" s="32"/>
    </row>
    <row r="68" spans="2:20">
      <c r="B68"/>
      <c r="D68" s="32"/>
    </row>
    <row r="69" spans="2:20">
      <c r="B69"/>
      <c r="D69" s="32"/>
    </row>
    <row r="70" spans="2:20">
      <c r="B70"/>
      <c r="D70" s="32"/>
    </row>
    <row r="71" spans="2:20">
      <c r="B71"/>
      <c r="D71" s="32"/>
    </row>
    <row r="72" spans="2:20">
      <c r="C72" s="3"/>
      <c r="D72" s="28"/>
    </row>
    <row r="73" spans="2:20">
      <c r="C73" s="3"/>
      <c r="D73" s="3"/>
      <c r="E73" s="45"/>
    </row>
    <row r="76" spans="2:20">
      <c r="B76"/>
      <c r="D76" s="33"/>
    </row>
    <row r="77" spans="2:20">
      <c r="C77" s="3"/>
      <c r="D77" s="3"/>
      <c r="E77" s="45"/>
      <c r="H77" s="10" t="s">
        <v>49</v>
      </c>
    </row>
    <row r="80" spans="2:20" s="6" customFormat="1">
      <c r="C80" s="17"/>
      <c r="D80" s="17"/>
      <c r="E80" s="42"/>
      <c r="F80" s="51"/>
      <c r="K80" s="36"/>
      <c r="L80" s="51"/>
      <c r="P80" s="65"/>
      <c r="Q80" s="62"/>
      <c r="R80" s="62"/>
      <c r="S80" s="62"/>
      <c r="T80" s="62"/>
    </row>
    <row r="81" spans="2:20">
      <c r="B81" s="12"/>
      <c r="C81" s="19"/>
    </row>
    <row r="82" spans="2:20">
      <c r="B82" s="10"/>
      <c r="C82" s="19"/>
    </row>
    <row r="83" spans="2:20">
      <c r="B83" s="10"/>
      <c r="C83" s="19"/>
    </row>
    <row r="85" spans="2:20" s="6" customFormat="1">
      <c r="B85" s="18"/>
      <c r="C85" s="17"/>
      <c r="D85" s="17"/>
      <c r="E85" s="42"/>
      <c r="F85" s="51"/>
      <c r="K85" s="36"/>
      <c r="L85" s="51"/>
      <c r="P85" s="65"/>
      <c r="Q85" s="62"/>
      <c r="R85" s="62"/>
      <c r="S85" s="62"/>
      <c r="T85" s="62"/>
    </row>
    <row r="86" spans="2:20">
      <c r="B86" s="12"/>
    </row>
    <row r="87" spans="2:20">
      <c r="B87" s="12"/>
    </row>
    <row r="88" spans="2:20">
      <c r="B88" s="12"/>
    </row>
    <row r="90" spans="2:20">
      <c r="B90" s="12"/>
    </row>
    <row r="91" spans="2:20">
      <c r="B91" s="12"/>
    </row>
    <row r="92" spans="2:20">
      <c r="B92" s="12"/>
    </row>
    <row r="93" spans="2:20">
      <c r="B93" s="12"/>
    </row>
    <row r="94" spans="2:20">
      <c r="B94" s="12"/>
    </row>
  </sheetData>
  <sortState ref="H7:J18">
    <sortCondition descending="1" ref="J7:J18"/>
  </sortState>
  <mergeCells count="24">
    <mergeCell ref="O8:O9"/>
    <mergeCell ref="B5:D5"/>
    <mergeCell ref="N6:O6"/>
    <mergeCell ref="B8:D8"/>
    <mergeCell ref="B42:D42"/>
    <mergeCell ref="B23:C23"/>
    <mergeCell ref="B38:C38"/>
    <mergeCell ref="B39:C39"/>
    <mergeCell ref="B24:D24"/>
    <mergeCell ref="H24:J24"/>
    <mergeCell ref="B34:D34"/>
    <mergeCell ref="H34:J34"/>
    <mergeCell ref="N13:N14"/>
    <mergeCell ref="O13:O14"/>
    <mergeCell ref="B51:D51"/>
    <mergeCell ref="B50:E50"/>
    <mergeCell ref="H49:J49"/>
    <mergeCell ref="H50:J50"/>
    <mergeCell ref="H48:J48"/>
    <mergeCell ref="B2:D2"/>
    <mergeCell ref="H8:J8"/>
    <mergeCell ref="B1:D1"/>
    <mergeCell ref="B6:D6"/>
    <mergeCell ref="H5:J5"/>
  </mergeCells>
  <hyperlinks>
    <hyperlink ref="J35"/>
    <hyperlink ref="J11"/>
    <hyperlink ref="J13"/>
    <hyperlink ref="B50:E50" r:id="rId1" display="Thanks to capgeek.com for most of these numbers."/>
  </hyperlinks>
  <pageMargins left="0.7" right="0.7" top="0.75" bottom="0.75" header="0.3" footer="0.3"/>
  <pageSetup scale="70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O Christians</dc:creator>
  <cp:lastModifiedBy>Carolyn</cp:lastModifiedBy>
  <cp:lastPrinted>2010-07-11T20:18:23Z</cp:lastPrinted>
  <dcterms:created xsi:type="dcterms:W3CDTF">2010-06-24T02:10:33Z</dcterms:created>
  <dcterms:modified xsi:type="dcterms:W3CDTF">2010-07-21T16:52:02Z</dcterms:modified>
</cp:coreProperties>
</file>