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1475" activeTab="8"/>
  </bookViews>
  <sheets>
    <sheet name="NL" sheetId="1" r:id="rId1"/>
    <sheet name="AL" sheetId="2" r:id="rId2"/>
    <sheet name="MLB" sheetId="3" r:id="rId3"/>
    <sheet name="Rays" sheetId="4" r:id="rId4"/>
    <sheet name="wOBA" sheetId="5" r:id="rId5"/>
    <sheet name="wRAA" sheetId="8" r:id="rId6"/>
    <sheet name="wRC" sheetId="9" r:id="rId7"/>
    <sheet name="WAR" sheetId="11" r:id="rId8"/>
    <sheet name="Table" sheetId="7" r:id="rId9"/>
  </sheets>
  <calcPr calcId="125725"/>
</workbook>
</file>

<file path=xl/calcChain.xml><?xml version="1.0" encoding="utf-8"?>
<calcChain xmlns="http://schemas.openxmlformats.org/spreadsheetml/2006/main">
  <c r="L3" i="7"/>
  <c r="N3" s="1"/>
  <c r="K7"/>
  <c r="K8"/>
  <c r="K9"/>
  <c r="K5"/>
  <c r="K6"/>
  <c r="K4"/>
  <c r="K3"/>
  <c r="I3"/>
  <c r="I4"/>
  <c r="I5"/>
  <c r="I6"/>
  <c r="I7"/>
  <c r="I8"/>
  <c r="I9"/>
  <c r="I10"/>
  <c r="I2"/>
  <c r="H3"/>
  <c r="H4"/>
  <c r="H5"/>
  <c r="H6"/>
  <c r="H7"/>
  <c r="H8"/>
  <c r="H9"/>
  <c r="H10"/>
  <c r="H2"/>
  <c r="G3"/>
  <c r="M3" s="1"/>
  <c r="O3" s="1"/>
  <c r="G4"/>
  <c r="G5"/>
  <c r="M5" s="1"/>
  <c r="O5" s="1"/>
  <c r="G6"/>
  <c r="M6" s="1"/>
  <c r="O6" s="1"/>
  <c r="G7"/>
  <c r="M7" s="1"/>
  <c r="O7" s="1"/>
  <c r="G8"/>
  <c r="G9"/>
  <c r="M9" s="1"/>
  <c r="O9" s="1"/>
  <c r="G10"/>
  <c r="M10" s="1"/>
  <c r="O10" s="1"/>
  <c r="G2"/>
  <c r="M2" s="1"/>
  <c r="O2" s="1"/>
  <c r="F3"/>
  <c r="F4"/>
  <c r="L4" s="1"/>
  <c r="N4" s="1"/>
  <c r="F5"/>
  <c r="F6"/>
  <c r="L6" s="1"/>
  <c r="N6" s="1"/>
  <c r="F7"/>
  <c r="L7" s="1"/>
  <c r="N7" s="1"/>
  <c r="F8"/>
  <c r="L8" s="1"/>
  <c r="N8" s="1"/>
  <c r="F9"/>
  <c r="L9" s="1"/>
  <c r="N9" s="1"/>
  <c r="F10"/>
  <c r="L10" s="1"/>
  <c r="N10" s="1"/>
  <c r="F2"/>
  <c r="L2" s="1"/>
  <c r="N2" s="1"/>
  <c r="AD18" i="3"/>
  <c r="AD17"/>
  <c r="AD16"/>
  <c r="AD15"/>
  <c r="AD14"/>
  <c r="AD13"/>
  <c r="AD12"/>
  <c r="AD11"/>
  <c r="AD10"/>
  <c r="AD9"/>
  <c r="AD8"/>
  <c r="AD7"/>
  <c r="AD6"/>
  <c r="AD5"/>
  <c r="AD4"/>
  <c r="AD3"/>
  <c r="AD2"/>
  <c r="AD18" i="2"/>
  <c r="AD17"/>
  <c r="AD16"/>
  <c r="AD15"/>
  <c r="AD14"/>
  <c r="AD13"/>
  <c r="AD12"/>
  <c r="AD11"/>
  <c r="AD10"/>
  <c r="AD9"/>
  <c r="AD8"/>
  <c r="AD7"/>
  <c r="AD6"/>
  <c r="AD5"/>
  <c r="AD4"/>
  <c r="AD3"/>
  <c r="AD2"/>
  <c r="AD3" i="1"/>
  <c r="AD4"/>
  <c r="AD5"/>
  <c r="AD6"/>
  <c r="AD7"/>
  <c r="AD8"/>
  <c r="AD9"/>
  <c r="AD10"/>
  <c r="AD11"/>
  <c r="AD12"/>
  <c r="AD13"/>
  <c r="AD14"/>
  <c r="AD15"/>
  <c r="AD16"/>
  <c r="AD17"/>
  <c r="AD18"/>
  <c r="AD2"/>
  <c r="AD3" i="4"/>
  <c r="AD4"/>
  <c r="AD5"/>
  <c r="AD6"/>
  <c r="AD7"/>
  <c r="AD8"/>
  <c r="AD9"/>
  <c r="AD10"/>
  <c r="AD11"/>
  <c r="AD12"/>
  <c r="AD13"/>
  <c r="AD14"/>
  <c r="AD15"/>
  <c r="AD16"/>
  <c r="AD17"/>
  <c r="AD18"/>
  <c r="AD2"/>
  <c r="AE18"/>
  <c r="AE17"/>
  <c r="AE16"/>
  <c r="AE15"/>
  <c r="AE14"/>
  <c r="AE13"/>
  <c r="AE12"/>
  <c r="AE11"/>
  <c r="AE10"/>
  <c r="AE9"/>
  <c r="AE8"/>
  <c r="AE7"/>
  <c r="AE6"/>
  <c r="AE5"/>
  <c r="AE4"/>
  <c r="AE3"/>
  <c r="AE2"/>
  <c r="AE18" i="3"/>
  <c r="AE17"/>
  <c r="AE16"/>
  <c r="AE15"/>
  <c r="AE14"/>
  <c r="AE13"/>
  <c r="AE12"/>
  <c r="AE11"/>
  <c r="AE10"/>
  <c r="AE9"/>
  <c r="AE8"/>
  <c r="AE7"/>
  <c r="AE6"/>
  <c r="AE5"/>
  <c r="AE4"/>
  <c r="AE3"/>
  <c r="AE2"/>
  <c r="AE18" i="1"/>
  <c r="AE17"/>
  <c r="AE16"/>
  <c r="AE15"/>
  <c r="AE14"/>
  <c r="AE13"/>
  <c r="AE12"/>
  <c r="AE11"/>
  <c r="AE10"/>
  <c r="AE9"/>
  <c r="AE8"/>
  <c r="AE7"/>
  <c r="AE6"/>
  <c r="AE5"/>
  <c r="AE4"/>
  <c r="AE3"/>
  <c r="AE2"/>
  <c r="AE3" i="2"/>
  <c r="AE4"/>
  <c r="AE5"/>
  <c r="AE6"/>
  <c r="AE7"/>
  <c r="AE8"/>
  <c r="AE9"/>
  <c r="AE10"/>
  <c r="AE11"/>
  <c r="AE12"/>
  <c r="AE13"/>
  <c r="AE14"/>
  <c r="AE15"/>
  <c r="AE16"/>
  <c r="AE17"/>
  <c r="AE18"/>
  <c r="AE2"/>
  <c r="M8" i="7" l="1"/>
  <c r="O8" s="1"/>
  <c r="M4"/>
  <c r="O4" s="1"/>
  <c r="O11" s="1"/>
  <c r="L5"/>
  <c r="N5" s="1"/>
  <c r="N11" s="1"/>
</calcChain>
</file>

<file path=xl/sharedStrings.xml><?xml version="1.0" encoding="utf-8"?>
<sst xmlns="http://schemas.openxmlformats.org/spreadsheetml/2006/main" count="216" uniqueCount="59">
  <si>
    <t>Split</t>
  </si>
  <si>
    <t>G</t>
  </si>
  <si>
    <t>GS</t>
  </si>
  <si>
    <t>PA</t>
  </si>
  <si>
    <t>AB</t>
  </si>
  <si>
    <t>R</t>
  </si>
  <si>
    <t>H</t>
  </si>
  <si>
    <t>2B</t>
  </si>
  <si>
    <t>3B</t>
  </si>
  <si>
    <t>HR</t>
  </si>
  <si>
    <t>RBI</t>
  </si>
  <si>
    <t>SB</t>
  </si>
  <si>
    <t>CS</t>
  </si>
  <si>
    <t>BB</t>
  </si>
  <si>
    <t>SO</t>
  </si>
  <si>
    <t>BA</t>
  </si>
  <si>
    <t>OBP</t>
  </si>
  <si>
    <t>SLG</t>
  </si>
  <si>
    <t>OPS</t>
  </si>
  <si>
    <t>TB</t>
  </si>
  <si>
    <t>GDP</t>
  </si>
  <si>
    <t>HBP</t>
  </si>
  <si>
    <t>SH</t>
  </si>
  <si>
    <t>SF</t>
  </si>
  <si>
    <t>IBB</t>
  </si>
  <si>
    <t>ROE</t>
  </si>
  <si>
    <t>BAbip</t>
  </si>
  <si>
    <t>tOPS+</t>
  </si>
  <si>
    <t>sOPS+</t>
  </si>
  <si>
    <t>as C</t>
  </si>
  <si>
    <t>as 1B</t>
  </si>
  <si>
    <t>as 2B</t>
  </si>
  <si>
    <t>as 3B</t>
  </si>
  <si>
    <t>as SS</t>
  </si>
  <si>
    <t>as LF</t>
  </si>
  <si>
    <t>as CF</t>
  </si>
  <si>
    <t>as RF</t>
  </si>
  <si>
    <t>as DH</t>
  </si>
  <si>
    <t>as P</t>
  </si>
  <si>
    <t>as PH</t>
  </si>
  <si>
    <t>as PH for DH</t>
  </si>
  <si>
    <t>Other</t>
  </si>
  <si>
    <t>as Infield</t>
  </si>
  <si>
    <t>as Outfield</t>
  </si>
  <si>
    <t>at Def. Pos.</t>
  </si>
  <si>
    <t>at Off. Pos.</t>
  </si>
  <si>
    <t>wOBA</t>
  </si>
  <si>
    <t>1B</t>
  </si>
  <si>
    <t>Rays</t>
  </si>
  <si>
    <t>AL</t>
  </si>
  <si>
    <t>NL</t>
  </si>
  <si>
    <t>MLB</t>
  </si>
  <si>
    <t>wRAAal</t>
  </si>
  <si>
    <t>wRAAmlb</t>
  </si>
  <si>
    <t>wRCal</t>
  </si>
  <si>
    <t>wRCmlb</t>
  </si>
  <si>
    <t>UZR</t>
  </si>
  <si>
    <t>MLB/d</t>
  </si>
  <si>
    <t>WARal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</si>
</sst>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_(* #,##0.0_);_(* \(#,##0.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AL</c:v>
          </c:tx>
          <c:marker>
            <c:symbol val="none"/>
          </c:marker>
          <c:cat>
            <c:strRef>
              <c:f>MLB!$A$2:$A$10</c:f>
              <c:strCache>
                <c:ptCount val="9"/>
                <c:pt idx="0">
                  <c:v>as C</c:v>
                </c:pt>
                <c:pt idx="1">
                  <c:v>as 1B</c:v>
                </c:pt>
                <c:pt idx="2">
                  <c:v>as 2B</c:v>
                </c:pt>
                <c:pt idx="3">
                  <c:v>as 3B</c:v>
                </c:pt>
                <c:pt idx="4">
                  <c:v>as SS</c:v>
                </c:pt>
                <c:pt idx="5">
                  <c:v>as LF</c:v>
                </c:pt>
                <c:pt idx="6">
                  <c:v>as CF</c:v>
                </c:pt>
                <c:pt idx="7">
                  <c:v>as RF</c:v>
                </c:pt>
                <c:pt idx="8">
                  <c:v>as DH</c:v>
                </c:pt>
              </c:strCache>
            </c:strRef>
          </c:cat>
          <c:val>
            <c:numRef>
              <c:f>AL!$AD$2:$AD$10</c:f>
              <c:numCache>
                <c:formatCode>_(* #,##0.000_);_(* \(#,##0.000\);_(* "-"??_);_(@_)</c:formatCode>
                <c:ptCount val="9"/>
                <c:pt idx="0">
                  <c:v>0.31998788946383355</c:v>
                </c:pt>
                <c:pt idx="1">
                  <c:v>0.35800268096514742</c:v>
                </c:pt>
                <c:pt idx="2">
                  <c:v>0.34113650275453988</c:v>
                </c:pt>
                <c:pt idx="3">
                  <c:v>0.34137539952572432</c:v>
                </c:pt>
                <c:pt idx="4">
                  <c:v>0.32247273893521494</c:v>
                </c:pt>
                <c:pt idx="5">
                  <c:v>0.34606238418777024</c:v>
                </c:pt>
                <c:pt idx="6">
                  <c:v>0.32742142203234664</c:v>
                </c:pt>
                <c:pt idx="7">
                  <c:v>0.35424145738987239</c:v>
                </c:pt>
                <c:pt idx="8">
                  <c:v>0.34291382852200236</c:v>
                </c:pt>
              </c:numCache>
            </c:numRef>
          </c:val>
        </c:ser>
        <c:ser>
          <c:idx val="2"/>
          <c:order val="1"/>
          <c:tx>
            <c:v>MLB</c:v>
          </c:tx>
          <c:marker>
            <c:symbol val="none"/>
          </c:marker>
          <c:cat>
            <c:strRef>
              <c:f>MLB!$A$2:$A$10</c:f>
              <c:strCache>
                <c:ptCount val="9"/>
                <c:pt idx="0">
                  <c:v>as C</c:v>
                </c:pt>
                <c:pt idx="1">
                  <c:v>as 1B</c:v>
                </c:pt>
                <c:pt idx="2">
                  <c:v>as 2B</c:v>
                </c:pt>
                <c:pt idx="3">
                  <c:v>as 3B</c:v>
                </c:pt>
                <c:pt idx="4">
                  <c:v>as SS</c:v>
                </c:pt>
                <c:pt idx="5">
                  <c:v>as LF</c:v>
                </c:pt>
                <c:pt idx="6">
                  <c:v>as CF</c:v>
                </c:pt>
                <c:pt idx="7">
                  <c:v>as RF</c:v>
                </c:pt>
                <c:pt idx="8">
                  <c:v>as DH</c:v>
                </c:pt>
              </c:strCache>
            </c:strRef>
          </c:cat>
          <c:val>
            <c:numRef>
              <c:f>MLB!$AD$2:$AD$10</c:f>
              <c:numCache>
                <c:formatCode>_(* #,##0.000_);_(* \(#,##0.000\);_(* "-"??_);_(@_)</c:formatCode>
                <c:ptCount val="9"/>
                <c:pt idx="0">
                  <c:v>0.31703301209760104</c:v>
                </c:pt>
                <c:pt idx="1">
                  <c:v>0.36334685695193547</c:v>
                </c:pt>
                <c:pt idx="2">
                  <c:v>0.3350674520235607</c:v>
                </c:pt>
                <c:pt idx="3">
                  <c:v>0.33654709813915468</c:v>
                </c:pt>
                <c:pt idx="4">
                  <c:v>0.32185107829803772</c:v>
                </c:pt>
                <c:pt idx="5">
                  <c:v>0.34536288982769259</c:v>
                </c:pt>
                <c:pt idx="6">
                  <c:v>0.33349656922643101</c:v>
                </c:pt>
                <c:pt idx="7">
                  <c:v>0.34784791276360666</c:v>
                </c:pt>
                <c:pt idx="8">
                  <c:v>0.34391882220631836</c:v>
                </c:pt>
              </c:numCache>
            </c:numRef>
          </c:val>
        </c:ser>
        <c:ser>
          <c:idx val="3"/>
          <c:order val="2"/>
          <c:tx>
            <c:v>Rays</c:v>
          </c:tx>
          <c:marker>
            <c:symbol val="none"/>
          </c:marker>
          <c:cat>
            <c:strRef>
              <c:f>MLB!$A$2:$A$10</c:f>
              <c:strCache>
                <c:ptCount val="9"/>
                <c:pt idx="0">
                  <c:v>as C</c:v>
                </c:pt>
                <c:pt idx="1">
                  <c:v>as 1B</c:v>
                </c:pt>
                <c:pt idx="2">
                  <c:v>as 2B</c:v>
                </c:pt>
                <c:pt idx="3">
                  <c:v>as 3B</c:v>
                </c:pt>
                <c:pt idx="4">
                  <c:v>as SS</c:v>
                </c:pt>
                <c:pt idx="5">
                  <c:v>as LF</c:v>
                </c:pt>
                <c:pt idx="6">
                  <c:v>as CF</c:v>
                </c:pt>
                <c:pt idx="7">
                  <c:v>as RF</c:v>
                </c:pt>
                <c:pt idx="8">
                  <c:v>as DH</c:v>
                </c:pt>
              </c:strCache>
            </c:strRef>
          </c:cat>
          <c:val>
            <c:numRef>
              <c:f>Rays!$AD$2:$AD$10</c:f>
              <c:numCache>
                <c:formatCode>_(* #,##0.000_);_(* \(#,##0.000\);_(* "-"??_);_(@_)</c:formatCode>
                <c:ptCount val="9"/>
                <c:pt idx="0">
                  <c:v>0.28092233009708734</c:v>
                </c:pt>
                <c:pt idx="1">
                  <c:v>0.35952380952380958</c:v>
                </c:pt>
                <c:pt idx="2">
                  <c:v>0.33821796759941097</c:v>
                </c:pt>
                <c:pt idx="3">
                  <c:v>0.38240559440559441</c:v>
                </c:pt>
                <c:pt idx="4">
                  <c:v>0.39570149253731346</c:v>
                </c:pt>
                <c:pt idx="5">
                  <c:v>0.37262135922330092</c:v>
                </c:pt>
                <c:pt idx="6">
                  <c:v>0.31269284712482465</c:v>
                </c:pt>
                <c:pt idx="7">
                  <c:v>0.3417128874388255</c:v>
                </c:pt>
                <c:pt idx="8">
                  <c:v>0.32633802816901408</c:v>
                </c:pt>
              </c:numCache>
            </c:numRef>
          </c:val>
        </c:ser>
        <c:marker val="1"/>
        <c:axId val="53145984"/>
        <c:axId val="53147520"/>
      </c:lineChart>
      <c:catAx>
        <c:axId val="53145984"/>
        <c:scaling>
          <c:orientation val="minMax"/>
        </c:scaling>
        <c:axPos val="b"/>
        <c:majorGridlines/>
        <c:tickLblPos val="nextTo"/>
        <c:crossAx val="53147520"/>
        <c:crosses val="autoZero"/>
        <c:auto val="1"/>
        <c:lblAlgn val="ctr"/>
        <c:lblOffset val="100"/>
      </c:catAx>
      <c:valAx>
        <c:axId val="53147520"/>
        <c:scaling>
          <c:orientation val="minMax"/>
          <c:max val="0.4"/>
          <c:min val="0.27"/>
        </c:scaling>
        <c:axPos val="l"/>
        <c:majorGridlines/>
        <c:numFmt formatCode="_(* #,##0.000_);_(* \(#,##0.000\);_(* &quot;-&quot;??_);_(@_)" sourceLinked="1"/>
        <c:tickLblPos val="nextTo"/>
        <c:crossAx val="5314598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wRAAal</c:v>
          </c:tx>
          <c:marker>
            <c:symbol val="none"/>
          </c:marker>
          <c:cat>
            <c:strRef>
              <c:f>Table!$A$2:$A$10</c:f>
              <c:strCache>
                <c:ptCount val="9"/>
                <c:pt idx="0">
                  <c:v>as C</c:v>
                </c:pt>
                <c:pt idx="1">
                  <c:v>as 1B</c:v>
                </c:pt>
                <c:pt idx="2">
                  <c:v>as 2B</c:v>
                </c:pt>
                <c:pt idx="3">
                  <c:v>as 3B</c:v>
                </c:pt>
                <c:pt idx="4">
                  <c:v>as SS</c:v>
                </c:pt>
                <c:pt idx="5">
                  <c:v>as LF</c:v>
                </c:pt>
                <c:pt idx="6">
                  <c:v>as CF</c:v>
                </c:pt>
                <c:pt idx="7">
                  <c:v>as RF</c:v>
                </c:pt>
                <c:pt idx="8">
                  <c:v>as DH</c:v>
                </c:pt>
              </c:strCache>
            </c:strRef>
          </c:cat>
          <c:val>
            <c:numRef>
              <c:f>Table!$F$2:$F$10</c:f>
              <c:numCache>
                <c:formatCode>0.0</c:formatCode>
                <c:ptCount val="9"/>
                <c:pt idx="0">
                  <c:v>-20.993491903173187</c:v>
                </c:pt>
                <c:pt idx="1">
                  <c:v>0.91664529665467243</c:v>
                </c:pt>
                <c:pt idx="2">
                  <c:v>-1.7232046698543737</c:v>
                </c:pt>
                <c:pt idx="3">
                  <c:v>25.510077686180097</c:v>
                </c:pt>
                <c:pt idx="4">
                  <c:v>42.663708620353056</c:v>
                </c:pt>
                <c:pt idx="5">
                  <c:v>16.651322609232711</c:v>
                </c:pt>
                <c:pt idx="6">
                  <c:v>-9.1317164426636381</c:v>
                </c:pt>
                <c:pt idx="7">
                  <c:v>-6.6782725043406517</c:v>
                </c:pt>
                <c:pt idx="8">
                  <c:v>-9.2103795004865319</c:v>
                </c:pt>
              </c:numCache>
            </c:numRef>
          </c:val>
        </c:ser>
        <c:ser>
          <c:idx val="1"/>
          <c:order val="1"/>
          <c:tx>
            <c:v>wRAAmlb</c:v>
          </c:tx>
          <c:marker>
            <c:symbol val="none"/>
          </c:marker>
          <c:dLbls>
            <c:dLbl>
              <c:idx val="1"/>
              <c:layout>
                <c:manualLayout>
                  <c:x val="-1.5230999558360731E-2"/>
                  <c:y val="2.647690085235821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4740710529994912E-2"/>
                  <c:y val="1.43524080881504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285534138159965E-2"/>
                  <c:y val="-3.010406538061121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466636791976738E-2"/>
                  <c:y val="7.90163694972584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495772021550524E-3"/>
                  <c:y val="2.227915323942739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7775823166525798E-2"/>
                  <c:y val="1.6373156882185103E-2"/>
                </c:manualLayout>
              </c:layout>
              <c:dLblPos val="r"/>
              <c:showVal val="1"/>
            </c:dLbl>
            <c:dLblPos val="b"/>
            <c:showVal val="1"/>
          </c:dLbls>
          <c:cat>
            <c:strRef>
              <c:f>Table!$A$2:$A$10</c:f>
              <c:strCache>
                <c:ptCount val="9"/>
                <c:pt idx="0">
                  <c:v>as C</c:v>
                </c:pt>
                <c:pt idx="1">
                  <c:v>as 1B</c:v>
                </c:pt>
                <c:pt idx="2">
                  <c:v>as 2B</c:v>
                </c:pt>
                <c:pt idx="3">
                  <c:v>as 3B</c:v>
                </c:pt>
                <c:pt idx="4">
                  <c:v>as SS</c:v>
                </c:pt>
                <c:pt idx="5">
                  <c:v>as LF</c:v>
                </c:pt>
                <c:pt idx="6">
                  <c:v>as CF</c:v>
                </c:pt>
                <c:pt idx="7">
                  <c:v>as RF</c:v>
                </c:pt>
                <c:pt idx="8">
                  <c:v>as DH</c:v>
                </c:pt>
              </c:strCache>
            </c:strRef>
          </c:cat>
          <c:val>
            <c:numRef>
              <c:f>Table!$G$2:$G$10</c:f>
              <c:numCache>
                <c:formatCode>0.0</c:formatCode>
                <c:ptCount val="9"/>
                <c:pt idx="0">
                  <c:v>-19.405566501145628</c:v>
                </c:pt>
                <c:pt idx="1">
                  <c:v>-2.303801624079342</c:v>
                </c:pt>
                <c:pt idx="2">
                  <c:v>1.8601739791324678</c:v>
                </c:pt>
                <c:pt idx="3">
                  <c:v>28.512021591742965</c:v>
                </c:pt>
                <c:pt idx="4">
                  <c:v>43.025893513317179</c:v>
                </c:pt>
                <c:pt idx="5">
                  <c:v>17.089875160203139</c:v>
                </c:pt>
                <c:pt idx="6">
                  <c:v>-12.898307702995945</c:v>
                </c:pt>
                <c:pt idx="7">
                  <c:v>-3.2702352383398723</c:v>
                </c:pt>
                <c:pt idx="8">
                  <c:v>-9.7688064259455967</c:v>
                </c:pt>
              </c:numCache>
            </c:numRef>
          </c:val>
        </c:ser>
        <c:marker val="1"/>
        <c:axId val="53291648"/>
        <c:axId val="53334400"/>
      </c:lineChart>
      <c:catAx>
        <c:axId val="53291648"/>
        <c:scaling>
          <c:orientation val="minMax"/>
        </c:scaling>
        <c:axPos val="b"/>
        <c:tickLblPos val="nextTo"/>
        <c:crossAx val="53334400"/>
        <c:crosses val="autoZero"/>
        <c:auto val="1"/>
        <c:lblAlgn val="ctr"/>
        <c:lblOffset val="100"/>
      </c:catAx>
      <c:valAx>
        <c:axId val="53334400"/>
        <c:scaling>
          <c:orientation val="minMax"/>
          <c:max val="45"/>
          <c:min val="-25"/>
        </c:scaling>
        <c:axPos val="l"/>
        <c:majorGridlines/>
        <c:numFmt formatCode="0.0" sourceLinked="1"/>
        <c:tickLblPos val="nextTo"/>
        <c:crossAx val="5329164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wRCal</c:v>
          </c:tx>
          <c:marker>
            <c:symbol val="none"/>
          </c:marker>
          <c:cat>
            <c:strRef>
              <c:f>Table!$A$2:$A$10</c:f>
              <c:strCache>
                <c:ptCount val="9"/>
                <c:pt idx="0">
                  <c:v>as C</c:v>
                </c:pt>
                <c:pt idx="1">
                  <c:v>as 1B</c:v>
                </c:pt>
                <c:pt idx="2">
                  <c:v>as 2B</c:v>
                </c:pt>
                <c:pt idx="3">
                  <c:v>as 3B</c:v>
                </c:pt>
                <c:pt idx="4">
                  <c:v>as SS</c:v>
                </c:pt>
                <c:pt idx="5">
                  <c:v>as LF</c:v>
                </c:pt>
                <c:pt idx="6">
                  <c:v>as CF</c:v>
                </c:pt>
                <c:pt idx="7">
                  <c:v>as RF</c:v>
                </c:pt>
                <c:pt idx="8">
                  <c:v>as DH</c:v>
                </c:pt>
              </c:strCache>
            </c:strRef>
          </c:cat>
          <c:val>
            <c:numRef>
              <c:f>Table!$H$2:$H$10</c:f>
              <c:numCache>
                <c:formatCode>_(* #,##0.0_);_(* \(#,##0.0\);_(* "-"??_);_(@_)</c:formatCode>
                <c:ptCount val="9"/>
                <c:pt idx="0">
                  <c:v>46.229231866506439</c:v>
                </c:pt>
                <c:pt idx="1">
                  <c:v>91.739804710966894</c:v>
                </c:pt>
                <c:pt idx="2">
                  <c:v>89.29964780923153</c:v>
                </c:pt>
                <c:pt idx="3">
                  <c:v>114.19396262277151</c:v>
                </c:pt>
                <c:pt idx="4">
                  <c:v>122.24142938152475</c:v>
                </c:pt>
                <c:pt idx="5">
                  <c:v>108.61333619786767</c:v>
                </c:pt>
                <c:pt idx="6">
                  <c:v>81.307811580935194</c:v>
                </c:pt>
                <c:pt idx="7">
                  <c:v>75.088709792901014</c:v>
                </c:pt>
                <c:pt idx="8">
                  <c:v>70.586895880635751</c:v>
                </c:pt>
              </c:numCache>
            </c:numRef>
          </c:val>
        </c:ser>
        <c:ser>
          <c:idx val="1"/>
          <c:order val="1"/>
          <c:tx>
            <c:v>wRCmlb</c:v>
          </c:tx>
          <c:marker>
            <c:symbol val="none"/>
          </c:marker>
          <c:cat>
            <c:strRef>
              <c:f>Table!$A$2:$A$10</c:f>
              <c:strCache>
                <c:ptCount val="9"/>
                <c:pt idx="0">
                  <c:v>as C</c:v>
                </c:pt>
                <c:pt idx="1">
                  <c:v>as 1B</c:v>
                </c:pt>
                <c:pt idx="2">
                  <c:v>as 2B</c:v>
                </c:pt>
                <c:pt idx="3">
                  <c:v>as 3B</c:v>
                </c:pt>
                <c:pt idx="4">
                  <c:v>as SS</c:v>
                </c:pt>
                <c:pt idx="5">
                  <c:v>as LF</c:v>
                </c:pt>
                <c:pt idx="6">
                  <c:v>as CF</c:v>
                </c:pt>
                <c:pt idx="7">
                  <c:v>as RF</c:v>
                </c:pt>
                <c:pt idx="8">
                  <c:v>as DH</c:v>
                </c:pt>
              </c:strCache>
            </c:strRef>
          </c:cat>
          <c:val>
            <c:numRef>
              <c:f>Table!$I$2:$I$10</c:f>
              <c:numCache>
                <c:formatCode>_(* #,##0.0_);_(* \(#,##0.0\);_(* "-"??_);_(@_)</c:formatCode>
                <c:ptCount val="9"/>
                <c:pt idx="0">
                  <c:v>43.224431448413526</c:v>
                </c:pt>
                <c:pt idx="1">
                  <c:v>86.574581269338637</c:v>
                </c:pt>
                <c:pt idx="2">
                  <c:v>88.234960222719778</c:v>
                </c:pt>
                <c:pt idx="3">
                  <c:v>114.97761759116597</c:v>
                </c:pt>
                <c:pt idx="4">
                  <c:v>123.89581774102265</c:v>
                </c:pt>
                <c:pt idx="5">
                  <c:v>107.61273081122133</c:v>
                </c:pt>
                <c:pt idx="6">
                  <c:v>79.820509855045216</c:v>
                </c:pt>
                <c:pt idx="7">
                  <c:v>74.205049384804667</c:v>
                </c:pt>
                <c:pt idx="8">
                  <c:v>69.281392940172395</c:v>
                </c:pt>
              </c:numCache>
            </c:numRef>
          </c:val>
        </c:ser>
        <c:marker val="1"/>
        <c:axId val="53457664"/>
        <c:axId val="53459200"/>
      </c:lineChart>
      <c:catAx>
        <c:axId val="53457664"/>
        <c:scaling>
          <c:orientation val="minMax"/>
        </c:scaling>
        <c:axPos val="b"/>
        <c:tickLblPos val="nextTo"/>
        <c:crossAx val="53459200"/>
        <c:crosses val="autoZero"/>
        <c:auto val="1"/>
        <c:lblAlgn val="ctr"/>
        <c:lblOffset val="100"/>
      </c:catAx>
      <c:valAx>
        <c:axId val="53459200"/>
        <c:scaling>
          <c:orientation val="minMax"/>
          <c:max val="130"/>
          <c:min val="40"/>
        </c:scaling>
        <c:axPos val="l"/>
        <c:majorGridlines/>
        <c:numFmt formatCode="_(* #,##0.0_);_(* \(#,##0.0\);_(* &quot;-&quot;??_);_(@_)" sourceLinked="1"/>
        <c:tickLblPos val="nextTo"/>
        <c:crossAx val="5345766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AL</c:v>
          </c:tx>
          <c:marker>
            <c:symbol val="none"/>
          </c:marker>
          <c:cat>
            <c:strRef>
              <c:f>Table!$A$2:$A$10</c:f>
              <c:strCache>
                <c:ptCount val="9"/>
                <c:pt idx="0">
                  <c:v>as C</c:v>
                </c:pt>
                <c:pt idx="1">
                  <c:v>as 1B</c:v>
                </c:pt>
                <c:pt idx="2">
                  <c:v>as 2B</c:v>
                </c:pt>
                <c:pt idx="3">
                  <c:v>as 3B</c:v>
                </c:pt>
                <c:pt idx="4">
                  <c:v>as SS</c:v>
                </c:pt>
                <c:pt idx="5">
                  <c:v>as LF</c:v>
                </c:pt>
                <c:pt idx="6">
                  <c:v>as CF</c:v>
                </c:pt>
                <c:pt idx="7">
                  <c:v>as RF</c:v>
                </c:pt>
                <c:pt idx="8">
                  <c:v>as DH</c:v>
                </c:pt>
              </c:strCache>
            </c:strRef>
          </c:cat>
          <c:val>
            <c:numRef>
              <c:f>Table!$N$2:$N$10</c:f>
              <c:numCache>
                <c:formatCode>0.0</c:formatCode>
                <c:ptCount val="9"/>
                <c:pt idx="0">
                  <c:v>-2.0993491903173185</c:v>
                </c:pt>
                <c:pt idx="1">
                  <c:v>-0.38494303865969037</c:v>
                </c:pt>
                <c:pt idx="2">
                  <c:v>0.61541604317573995</c:v>
                </c:pt>
                <c:pt idx="3">
                  <c:v>4.5340542965253823</c:v>
                </c:pt>
                <c:pt idx="4">
                  <c:v>3.8047041953686387</c:v>
                </c:pt>
                <c:pt idx="5">
                  <c:v>3.2420230172257924</c:v>
                </c:pt>
                <c:pt idx="6">
                  <c:v>2.3158887946521212E-2</c:v>
                </c:pt>
                <c:pt idx="7">
                  <c:v>0.19449555658347864</c:v>
                </c:pt>
                <c:pt idx="8">
                  <c:v>-0.92103795004865319</c:v>
                </c:pt>
              </c:numCache>
            </c:numRef>
          </c:val>
        </c:ser>
        <c:ser>
          <c:idx val="1"/>
          <c:order val="1"/>
          <c:tx>
            <c:v>MLB</c:v>
          </c:tx>
          <c:marker>
            <c:symbol val="none"/>
          </c:marker>
          <c:cat>
            <c:strRef>
              <c:f>Table!$A$2:$A$10</c:f>
              <c:strCache>
                <c:ptCount val="9"/>
                <c:pt idx="0">
                  <c:v>as C</c:v>
                </c:pt>
                <c:pt idx="1">
                  <c:v>as 1B</c:v>
                </c:pt>
                <c:pt idx="2">
                  <c:v>as 2B</c:v>
                </c:pt>
                <c:pt idx="3">
                  <c:v>as 3B</c:v>
                </c:pt>
                <c:pt idx="4">
                  <c:v>as SS</c:v>
                </c:pt>
                <c:pt idx="5">
                  <c:v>as LF</c:v>
                </c:pt>
                <c:pt idx="6">
                  <c:v>as CF</c:v>
                </c:pt>
                <c:pt idx="7">
                  <c:v>as RF</c:v>
                </c:pt>
                <c:pt idx="8">
                  <c:v>as DH</c:v>
                </c:pt>
              </c:strCache>
            </c:strRef>
          </c:cat>
          <c:val>
            <c:numRef>
              <c:f>Table!$O$2:$O$10</c:f>
              <c:numCache>
                <c:formatCode>0.0</c:formatCode>
                <c:ptCount val="9"/>
                <c:pt idx="0">
                  <c:v>-1.9405566501145628</c:v>
                </c:pt>
                <c:pt idx="1">
                  <c:v>-0.70698773073309185</c:v>
                </c:pt>
                <c:pt idx="2">
                  <c:v>0.97375390807442419</c:v>
                </c:pt>
                <c:pt idx="3">
                  <c:v>4.5340542965253823</c:v>
                </c:pt>
                <c:pt idx="4">
                  <c:v>3.8409226846650513</c:v>
                </c:pt>
                <c:pt idx="5">
                  <c:v>3.2858782723228352</c:v>
                </c:pt>
                <c:pt idx="6">
                  <c:v>-0.3535002380867095</c:v>
                </c:pt>
                <c:pt idx="7">
                  <c:v>0.53529928318355657</c:v>
                </c:pt>
                <c:pt idx="8">
                  <c:v>-0.97688064259455964</c:v>
                </c:pt>
              </c:numCache>
            </c:numRef>
          </c:val>
        </c:ser>
        <c:marker val="1"/>
        <c:axId val="53488256"/>
        <c:axId val="53498240"/>
      </c:lineChart>
      <c:catAx>
        <c:axId val="53488256"/>
        <c:scaling>
          <c:orientation val="minMax"/>
        </c:scaling>
        <c:axPos val="b"/>
        <c:majorGridlines/>
        <c:tickLblPos val="nextTo"/>
        <c:crossAx val="53498240"/>
        <c:crosses val="autoZero"/>
        <c:auto val="1"/>
        <c:lblAlgn val="ctr"/>
        <c:lblOffset val="100"/>
      </c:catAx>
      <c:valAx>
        <c:axId val="53498240"/>
        <c:scaling>
          <c:orientation val="minMax"/>
        </c:scaling>
        <c:axPos val="l"/>
        <c:majorGridlines/>
        <c:numFmt formatCode="0.0" sourceLinked="1"/>
        <c:tickLblPos val="nextTo"/>
        <c:crossAx val="5348825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workbookViewId="0">
      <selection sqref="A1:A1048576"/>
    </sheetView>
  </sheetViews>
  <sheetFormatPr defaultRowHeight="15"/>
  <cols>
    <col min="1" max="1" width="12" bestFit="1" customWidth="1"/>
    <col min="2" max="2" width="5" bestFit="1" customWidth="1"/>
    <col min="3" max="3" width="3.28515625" bestFit="1" customWidth="1"/>
    <col min="4" max="5" width="6" bestFit="1" customWidth="1"/>
    <col min="6" max="6" width="5" bestFit="1" customWidth="1"/>
    <col min="7" max="7" width="6" bestFit="1" customWidth="1"/>
    <col min="8" max="8" width="5" bestFit="1" customWidth="1"/>
    <col min="9" max="9" width="4" bestFit="1" customWidth="1"/>
    <col min="10" max="11" width="5" bestFit="1" customWidth="1"/>
    <col min="12" max="13" width="4" bestFit="1" customWidth="1"/>
    <col min="14" max="15" width="5" bestFit="1" customWidth="1"/>
    <col min="16" max="20" width="6" bestFit="1" customWidth="1"/>
    <col min="21" max="21" width="5" bestFit="1" customWidth="1"/>
    <col min="22" max="22" width="4.5703125" bestFit="1" customWidth="1"/>
    <col min="23" max="25" width="4" bestFit="1" customWidth="1"/>
    <col min="26" max="26" width="4.5703125" bestFit="1" customWidth="1"/>
    <col min="27" max="28" width="6.28515625" bestFit="1" customWidth="1"/>
    <col min="29" max="29" width="6.42578125" bestFit="1" customWidth="1"/>
    <col min="30" max="30" width="8" bestFit="1" customWidth="1"/>
    <col min="31" max="31" width="5" bestFit="1" customWidth="1"/>
  </cols>
  <sheetData>
    <row r="1" spans="1:31" ht="15.7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46</v>
      </c>
      <c r="AE1" t="s">
        <v>47</v>
      </c>
    </row>
    <row r="2" spans="1:31" ht="15.75">
      <c r="A2" s="1" t="s">
        <v>29</v>
      </c>
      <c r="B2">
        <v>2590</v>
      </c>
      <c r="D2">
        <v>10425</v>
      </c>
      <c r="E2">
        <v>9268</v>
      </c>
      <c r="F2">
        <v>989</v>
      </c>
      <c r="G2">
        <v>2359</v>
      </c>
      <c r="H2">
        <v>479</v>
      </c>
      <c r="I2">
        <v>25</v>
      </c>
      <c r="J2">
        <v>226</v>
      </c>
      <c r="K2">
        <v>1139</v>
      </c>
      <c r="L2">
        <v>151</v>
      </c>
      <c r="M2">
        <v>68</v>
      </c>
      <c r="N2">
        <v>910</v>
      </c>
      <c r="O2">
        <v>1762</v>
      </c>
      <c r="P2">
        <v>0.255</v>
      </c>
      <c r="Q2">
        <v>0.32500000000000001</v>
      </c>
      <c r="R2">
        <v>0.38500000000000001</v>
      </c>
      <c r="S2">
        <v>0.71</v>
      </c>
      <c r="T2">
        <v>3566</v>
      </c>
      <c r="U2">
        <v>277</v>
      </c>
      <c r="V2">
        <v>101</v>
      </c>
      <c r="W2">
        <v>62</v>
      </c>
      <c r="X2">
        <v>84</v>
      </c>
      <c r="Y2">
        <v>102</v>
      </c>
      <c r="Z2">
        <v>88</v>
      </c>
      <c r="AA2">
        <v>0.28999999999999998</v>
      </c>
      <c r="AB2">
        <v>92</v>
      </c>
      <c r="AC2">
        <v>98</v>
      </c>
      <c r="AD2" s="2">
        <f>(0.72*(N2-Y2)+(0.75*V2)+(0.9*AE2)+(0.92*Z2)+(1.24*H2)+(1.56*I2)+(1.95*J2))/D2</f>
        <v>0.31445851318944845</v>
      </c>
      <c r="AE2">
        <f>G2-H2-I2-J2</f>
        <v>1629</v>
      </c>
    </row>
    <row r="3" spans="1:31" ht="15.75">
      <c r="A3" s="1" t="s">
        <v>30</v>
      </c>
      <c r="B3">
        <v>2590</v>
      </c>
      <c r="D3">
        <v>11253</v>
      </c>
      <c r="E3">
        <v>9689</v>
      </c>
      <c r="F3">
        <v>1416</v>
      </c>
      <c r="G3">
        <v>2734</v>
      </c>
      <c r="H3">
        <v>603</v>
      </c>
      <c r="I3">
        <v>34</v>
      </c>
      <c r="J3">
        <v>432</v>
      </c>
      <c r="K3">
        <v>1632</v>
      </c>
      <c r="L3">
        <v>226</v>
      </c>
      <c r="M3">
        <v>85</v>
      </c>
      <c r="N3">
        <v>1373</v>
      </c>
      <c r="O3">
        <v>1921</v>
      </c>
      <c r="P3">
        <v>0.28199999999999997</v>
      </c>
      <c r="Q3">
        <v>0.373</v>
      </c>
      <c r="R3">
        <v>0.48499999999999999</v>
      </c>
      <c r="S3">
        <v>0.85799999999999998</v>
      </c>
      <c r="T3">
        <v>4701</v>
      </c>
      <c r="U3">
        <v>248</v>
      </c>
      <c r="V3">
        <v>89</v>
      </c>
      <c r="W3">
        <v>12</v>
      </c>
      <c r="X3">
        <v>90</v>
      </c>
      <c r="Y3">
        <v>201</v>
      </c>
      <c r="Z3">
        <v>96</v>
      </c>
      <c r="AA3">
        <v>0.31</v>
      </c>
      <c r="AB3">
        <v>131</v>
      </c>
      <c r="AC3">
        <v>103</v>
      </c>
      <c r="AD3" s="2">
        <f t="shared" ref="AD3:AD18" si="0">(0.72*(N3-Y3)+(0.75*V3)+(0.9*AE3)+(0.92*Z3)+(1.24*H3)+(1.56*I3)+(1.95*J3))/D3</f>
        <v>0.36795254598773658</v>
      </c>
      <c r="AE3">
        <f t="shared" ref="AE3:AE18" si="1">G3-H3-I3-J3</f>
        <v>1665</v>
      </c>
    </row>
    <row r="4" spans="1:31" ht="15.75">
      <c r="A4" s="1" t="s">
        <v>31</v>
      </c>
      <c r="B4">
        <v>2590</v>
      </c>
      <c r="D4">
        <v>11250</v>
      </c>
      <c r="E4">
        <v>9987</v>
      </c>
      <c r="F4">
        <v>1364</v>
      </c>
      <c r="G4">
        <v>2677</v>
      </c>
      <c r="H4">
        <v>532</v>
      </c>
      <c r="I4">
        <v>72</v>
      </c>
      <c r="J4">
        <v>233</v>
      </c>
      <c r="K4">
        <v>1104</v>
      </c>
      <c r="L4">
        <v>211</v>
      </c>
      <c r="M4">
        <v>86</v>
      </c>
      <c r="N4">
        <v>973</v>
      </c>
      <c r="O4">
        <v>1720</v>
      </c>
      <c r="P4">
        <v>0.26800000000000002</v>
      </c>
      <c r="Q4">
        <v>0.33700000000000002</v>
      </c>
      <c r="R4">
        <v>0.40600000000000003</v>
      </c>
      <c r="S4">
        <v>0.74199999999999999</v>
      </c>
      <c r="T4">
        <v>4052</v>
      </c>
      <c r="U4">
        <v>200</v>
      </c>
      <c r="V4">
        <v>97</v>
      </c>
      <c r="W4">
        <v>115</v>
      </c>
      <c r="X4">
        <v>78</v>
      </c>
      <c r="Y4">
        <v>51</v>
      </c>
      <c r="Z4">
        <v>99</v>
      </c>
      <c r="AA4">
        <v>0.30099999999999999</v>
      </c>
      <c r="AB4">
        <v>101</v>
      </c>
      <c r="AC4">
        <v>98</v>
      </c>
      <c r="AD4" s="2">
        <f t="shared" si="0"/>
        <v>0.32977955555555555</v>
      </c>
      <c r="AE4">
        <f t="shared" si="1"/>
        <v>1840</v>
      </c>
    </row>
    <row r="5" spans="1:31" ht="15.75">
      <c r="A5" s="1" t="s">
        <v>32</v>
      </c>
      <c r="B5">
        <v>2590</v>
      </c>
      <c r="D5">
        <v>11098</v>
      </c>
      <c r="E5">
        <v>9849</v>
      </c>
      <c r="F5">
        <v>1312</v>
      </c>
      <c r="G5">
        <v>2570</v>
      </c>
      <c r="H5">
        <v>497</v>
      </c>
      <c r="I5">
        <v>55</v>
      </c>
      <c r="J5">
        <v>318</v>
      </c>
      <c r="K5">
        <v>1347</v>
      </c>
      <c r="L5">
        <v>186</v>
      </c>
      <c r="M5">
        <v>65</v>
      </c>
      <c r="N5">
        <v>1008</v>
      </c>
      <c r="O5">
        <v>2026</v>
      </c>
      <c r="P5">
        <v>0.26100000000000001</v>
      </c>
      <c r="Q5">
        <v>0.33300000000000002</v>
      </c>
      <c r="R5">
        <v>0.41899999999999998</v>
      </c>
      <c r="S5">
        <v>0.752</v>
      </c>
      <c r="T5">
        <v>4131</v>
      </c>
      <c r="U5">
        <v>269</v>
      </c>
      <c r="V5">
        <v>105</v>
      </c>
      <c r="W5">
        <v>37</v>
      </c>
      <c r="X5">
        <v>99</v>
      </c>
      <c r="Y5">
        <v>93</v>
      </c>
      <c r="Z5">
        <v>107</v>
      </c>
      <c r="AA5">
        <v>0.29599999999999999</v>
      </c>
      <c r="AB5">
        <v>103</v>
      </c>
      <c r="AC5">
        <v>99</v>
      </c>
      <c r="AD5" s="2">
        <f t="shared" si="0"/>
        <v>0.33232744638673639</v>
      </c>
      <c r="AE5">
        <f t="shared" si="1"/>
        <v>1700</v>
      </c>
    </row>
    <row r="6" spans="1:31" ht="15.75">
      <c r="A6" s="1" t="s">
        <v>33</v>
      </c>
      <c r="B6">
        <v>2590</v>
      </c>
      <c r="D6">
        <v>11234</v>
      </c>
      <c r="E6">
        <v>10125</v>
      </c>
      <c r="F6">
        <v>1374</v>
      </c>
      <c r="G6">
        <v>2715</v>
      </c>
      <c r="H6">
        <v>526</v>
      </c>
      <c r="I6">
        <v>85</v>
      </c>
      <c r="J6">
        <v>198</v>
      </c>
      <c r="K6">
        <v>1125</v>
      </c>
      <c r="L6">
        <v>177</v>
      </c>
      <c r="M6">
        <v>93</v>
      </c>
      <c r="N6">
        <v>834</v>
      </c>
      <c r="O6">
        <v>1564</v>
      </c>
      <c r="P6">
        <v>0.26800000000000002</v>
      </c>
      <c r="Q6">
        <v>0.32700000000000001</v>
      </c>
      <c r="R6">
        <v>0.39600000000000002</v>
      </c>
      <c r="S6">
        <v>0.72199999999999998</v>
      </c>
      <c r="T6">
        <v>4005</v>
      </c>
      <c r="U6">
        <v>228</v>
      </c>
      <c r="V6">
        <v>88</v>
      </c>
      <c r="W6">
        <v>99</v>
      </c>
      <c r="X6">
        <v>88</v>
      </c>
      <c r="Y6">
        <v>69</v>
      </c>
      <c r="Z6">
        <v>116</v>
      </c>
      <c r="AA6">
        <v>0.29799999999999999</v>
      </c>
      <c r="AB6">
        <v>96</v>
      </c>
      <c r="AC6">
        <v>100</v>
      </c>
      <c r="AD6" s="2">
        <f t="shared" si="0"/>
        <v>0.32133345202065156</v>
      </c>
      <c r="AE6">
        <f t="shared" si="1"/>
        <v>1906</v>
      </c>
    </row>
    <row r="7" spans="1:31" ht="15.75">
      <c r="A7" s="1" t="s">
        <v>34</v>
      </c>
      <c r="B7">
        <v>2590</v>
      </c>
      <c r="D7">
        <v>11353</v>
      </c>
      <c r="E7">
        <v>10106</v>
      </c>
      <c r="F7">
        <v>1406</v>
      </c>
      <c r="G7">
        <v>2742</v>
      </c>
      <c r="H7">
        <v>557</v>
      </c>
      <c r="I7">
        <v>82</v>
      </c>
      <c r="J7">
        <v>323</v>
      </c>
      <c r="K7">
        <v>1314</v>
      </c>
      <c r="L7">
        <v>167</v>
      </c>
      <c r="M7">
        <v>56</v>
      </c>
      <c r="N7">
        <v>1036</v>
      </c>
      <c r="O7">
        <v>2021</v>
      </c>
      <c r="P7">
        <v>0.27100000000000002</v>
      </c>
      <c r="Q7">
        <v>0.34300000000000003</v>
      </c>
      <c r="R7">
        <v>0.439</v>
      </c>
      <c r="S7">
        <v>0.78100000000000003</v>
      </c>
      <c r="T7">
        <v>4432</v>
      </c>
      <c r="U7">
        <v>221</v>
      </c>
      <c r="V7">
        <v>102</v>
      </c>
      <c r="W7">
        <v>37</v>
      </c>
      <c r="X7">
        <v>72</v>
      </c>
      <c r="Y7">
        <v>82</v>
      </c>
      <c r="Z7">
        <v>109</v>
      </c>
      <c r="AA7">
        <v>0.309</v>
      </c>
      <c r="AB7">
        <v>111</v>
      </c>
      <c r="AC7">
        <v>100</v>
      </c>
      <c r="AD7" s="2">
        <f t="shared" si="0"/>
        <v>0.34476437945917382</v>
      </c>
      <c r="AE7">
        <f t="shared" si="1"/>
        <v>1780</v>
      </c>
    </row>
    <row r="8" spans="1:31" ht="15.75">
      <c r="A8" s="1" t="s">
        <v>35</v>
      </c>
      <c r="B8">
        <v>2590</v>
      </c>
      <c r="D8">
        <v>11447</v>
      </c>
      <c r="E8">
        <v>10181</v>
      </c>
      <c r="F8">
        <v>1520</v>
      </c>
      <c r="G8">
        <v>2728</v>
      </c>
      <c r="H8">
        <v>557</v>
      </c>
      <c r="I8">
        <v>119</v>
      </c>
      <c r="J8">
        <v>263</v>
      </c>
      <c r="K8">
        <v>1089</v>
      </c>
      <c r="L8">
        <v>117</v>
      </c>
      <c r="M8">
        <v>60</v>
      </c>
      <c r="N8">
        <v>1033</v>
      </c>
      <c r="O8">
        <v>2197</v>
      </c>
      <c r="P8">
        <v>0.26800000000000002</v>
      </c>
      <c r="Q8">
        <v>0.33900000000000002</v>
      </c>
      <c r="R8">
        <v>0.42399999999999999</v>
      </c>
      <c r="S8">
        <v>0.76200000000000001</v>
      </c>
      <c r="T8">
        <v>4312</v>
      </c>
      <c r="U8">
        <v>152</v>
      </c>
      <c r="V8">
        <v>93</v>
      </c>
      <c r="W8">
        <v>72</v>
      </c>
      <c r="X8">
        <v>68</v>
      </c>
      <c r="Y8">
        <v>51</v>
      </c>
      <c r="Z8">
        <v>110</v>
      </c>
      <c r="AA8">
        <v>0.316</v>
      </c>
      <c r="AB8">
        <v>106</v>
      </c>
      <c r="AC8">
        <v>104</v>
      </c>
      <c r="AD8" s="2">
        <f t="shared" si="0"/>
        <v>0.33871407355639033</v>
      </c>
      <c r="AE8">
        <f t="shared" si="1"/>
        <v>1789</v>
      </c>
    </row>
    <row r="9" spans="1:31" ht="15.75">
      <c r="A9" s="1" t="s">
        <v>36</v>
      </c>
      <c r="B9">
        <v>2590</v>
      </c>
      <c r="D9">
        <v>11101</v>
      </c>
      <c r="E9">
        <v>9847</v>
      </c>
      <c r="F9">
        <v>1335</v>
      </c>
      <c r="G9">
        <v>2597</v>
      </c>
      <c r="H9">
        <v>533</v>
      </c>
      <c r="I9">
        <v>60</v>
      </c>
      <c r="J9">
        <v>368</v>
      </c>
      <c r="K9">
        <v>1373</v>
      </c>
      <c r="L9">
        <v>120</v>
      </c>
      <c r="M9">
        <v>54</v>
      </c>
      <c r="N9">
        <v>1034</v>
      </c>
      <c r="O9">
        <v>2164</v>
      </c>
      <c r="P9">
        <v>0.26400000000000001</v>
      </c>
      <c r="Q9">
        <v>0.33900000000000002</v>
      </c>
      <c r="R9">
        <v>0.442</v>
      </c>
      <c r="S9">
        <v>0.78100000000000003</v>
      </c>
      <c r="T9">
        <v>4354</v>
      </c>
      <c r="U9">
        <v>245</v>
      </c>
      <c r="V9">
        <v>122</v>
      </c>
      <c r="W9">
        <v>22</v>
      </c>
      <c r="X9">
        <v>76</v>
      </c>
      <c r="Y9">
        <v>85</v>
      </c>
      <c r="Z9">
        <v>87</v>
      </c>
      <c r="AA9">
        <v>0.30199999999999999</v>
      </c>
      <c r="AB9">
        <v>110</v>
      </c>
      <c r="AC9">
        <v>97</v>
      </c>
      <c r="AD9" s="2">
        <f t="shared" si="0"/>
        <v>0.3422520493649221</v>
      </c>
      <c r="AE9">
        <f t="shared" si="1"/>
        <v>1636</v>
      </c>
    </row>
    <row r="10" spans="1:31" ht="15.75">
      <c r="A10" s="1" t="s">
        <v>37</v>
      </c>
      <c r="B10">
        <v>126</v>
      </c>
      <c r="D10">
        <v>532</v>
      </c>
      <c r="E10">
        <v>470</v>
      </c>
      <c r="F10">
        <v>55</v>
      </c>
      <c r="G10">
        <v>130</v>
      </c>
      <c r="H10">
        <v>28</v>
      </c>
      <c r="I10">
        <v>0</v>
      </c>
      <c r="J10">
        <v>19</v>
      </c>
      <c r="K10">
        <v>65</v>
      </c>
      <c r="L10">
        <v>13</v>
      </c>
      <c r="M10">
        <v>2</v>
      </c>
      <c r="N10">
        <v>55</v>
      </c>
      <c r="O10">
        <v>92</v>
      </c>
      <c r="P10">
        <v>0.27700000000000002</v>
      </c>
      <c r="Q10">
        <v>0.35699999999999998</v>
      </c>
      <c r="R10">
        <v>0.45700000000000002</v>
      </c>
      <c r="S10">
        <v>0.81499999999999995</v>
      </c>
      <c r="T10">
        <v>215</v>
      </c>
      <c r="U10">
        <v>12</v>
      </c>
      <c r="V10">
        <v>5</v>
      </c>
      <c r="W10">
        <v>0</v>
      </c>
      <c r="X10">
        <v>2</v>
      </c>
      <c r="Y10">
        <v>3</v>
      </c>
      <c r="Z10">
        <v>5</v>
      </c>
      <c r="AA10">
        <v>0.307</v>
      </c>
      <c r="AB10">
        <v>120</v>
      </c>
      <c r="AC10">
        <v>108</v>
      </c>
      <c r="AD10" s="2">
        <f t="shared" si="0"/>
        <v>0.36139097744360899</v>
      </c>
      <c r="AE10">
        <f t="shared" si="1"/>
        <v>83</v>
      </c>
    </row>
    <row r="11" spans="1:31" ht="15.75">
      <c r="A11" s="1" t="s">
        <v>38</v>
      </c>
      <c r="B11">
        <v>2458</v>
      </c>
      <c r="D11">
        <v>5643</v>
      </c>
      <c r="E11">
        <v>4756</v>
      </c>
      <c r="F11">
        <v>272</v>
      </c>
      <c r="G11">
        <v>656</v>
      </c>
      <c r="H11">
        <v>99</v>
      </c>
      <c r="I11">
        <v>6</v>
      </c>
      <c r="J11">
        <v>24</v>
      </c>
      <c r="K11">
        <v>257</v>
      </c>
      <c r="L11">
        <v>25</v>
      </c>
      <c r="M11">
        <v>9</v>
      </c>
      <c r="N11">
        <v>221</v>
      </c>
      <c r="O11">
        <v>1846</v>
      </c>
      <c r="P11">
        <v>0.13800000000000001</v>
      </c>
      <c r="Q11">
        <v>0.17899999999999999</v>
      </c>
      <c r="R11">
        <v>0.17599999999999999</v>
      </c>
      <c r="S11">
        <v>0.35499999999999998</v>
      </c>
      <c r="T11">
        <v>839</v>
      </c>
      <c r="U11">
        <v>51</v>
      </c>
      <c r="V11">
        <v>20</v>
      </c>
      <c r="W11">
        <v>632</v>
      </c>
      <c r="X11">
        <v>14</v>
      </c>
      <c r="Y11">
        <v>0</v>
      </c>
      <c r="Z11">
        <v>54</v>
      </c>
      <c r="AA11">
        <v>0.218</v>
      </c>
      <c r="AB11">
        <v>-3</v>
      </c>
      <c r="AC11">
        <v>103</v>
      </c>
      <c r="AD11" s="2">
        <f t="shared" si="0"/>
        <v>0.1554173312068049</v>
      </c>
      <c r="AE11">
        <f t="shared" si="1"/>
        <v>527</v>
      </c>
    </row>
    <row r="12" spans="1:31" ht="15.75">
      <c r="A12" s="1" t="s">
        <v>39</v>
      </c>
      <c r="B12">
        <v>2223</v>
      </c>
      <c r="D12">
        <v>4192</v>
      </c>
      <c r="E12">
        <v>3618</v>
      </c>
      <c r="F12">
        <v>438</v>
      </c>
      <c r="G12">
        <v>833</v>
      </c>
      <c r="H12">
        <v>195</v>
      </c>
      <c r="I12">
        <v>23</v>
      </c>
      <c r="J12">
        <v>78</v>
      </c>
      <c r="K12">
        <v>480</v>
      </c>
      <c r="L12">
        <v>36</v>
      </c>
      <c r="M12">
        <v>13</v>
      </c>
      <c r="N12">
        <v>449</v>
      </c>
      <c r="O12">
        <v>968</v>
      </c>
      <c r="P12">
        <v>0.23</v>
      </c>
      <c r="Q12">
        <v>0.32</v>
      </c>
      <c r="R12">
        <v>0.36199999999999999</v>
      </c>
      <c r="S12">
        <v>0.68100000000000005</v>
      </c>
      <c r="T12">
        <v>1308</v>
      </c>
      <c r="U12">
        <v>77</v>
      </c>
      <c r="V12">
        <v>43</v>
      </c>
      <c r="W12">
        <v>50</v>
      </c>
      <c r="X12">
        <v>32</v>
      </c>
      <c r="Y12">
        <v>33</v>
      </c>
      <c r="Z12">
        <v>35</v>
      </c>
      <c r="AA12">
        <v>0.28999999999999998</v>
      </c>
      <c r="AB12">
        <v>85</v>
      </c>
      <c r="AC12">
        <v>104</v>
      </c>
      <c r="AD12" s="2">
        <f t="shared" si="0"/>
        <v>0.30463979007633585</v>
      </c>
      <c r="AE12">
        <f t="shared" si="1"/>
        <v>537</v>
      </c>
    </row>
    <row r="13" spans="1:31" ht="15.75">
      <c r="A13" s="1" t="s">
        <v>40</v>
      </c>
      <c r="B13">
        <v>6</v>
      </c>
      <c r="D13">
        <v>6</v>
      </c>
      <c r="E13">
        <v>4</v>
      </c>
      <c r="F13">
        <v>0</v>
      </c>
      <c r="G13">
        <v>1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2</v>
      </c>
      <c r="O13">
        <v>0</v>
      </c>
      <c r="P13">
        <v>0.25</v>
      </c>
      <c r="Q13">
        <v>0.5</v>
      </c>
      <c r="R13">
        <v>0.25</v>
      </c>
      <c r="S13">
        <v>0.75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0.25</v>
      </c>
      <c r="AB13">
        <v>112</v>
      </c>
      <c r="AC13">
        <v>357</v>
      </c>
      <c r="AD13" s="2">
        <f t="shared" si="0"/>
        <v>0.38999999999999996</v>
      </c>
      <c r="AE13">
        <f t="shared" si="1"/>
        <v>1</v>
      </c>
    </row>
    <row r="14" spans="1:31" ht="15.75">
      <c r="A14" s="1" t="s">
        <v>41</v>
      </c>
      <c r="B14">
        <v>7</v>
      </c>
      <c r="D14">
        <v>9</v>
      </c>
      <c r="E14">
        <v>6</v>
      </c>
      <c r="F14">
        <v>0</v>
      </c>
      <c r="G14">
        <v>1</v>
      </c>
      <c r="H14">
        <v>0</v>
      </c>
      <c r="I14">
        <v>0</v>
      </c>
      <c r="J14">
        <v>0</v>
      </c>
      <c r="K14">
        <v>3</v>
      </c>
      <c r="L14">
        <v>0</v>
      </c>
      <c r="M14">
        <v>0</v>
      </c>
      <c r="N14">
        <v>2</v>
      </c>
      <c r="O14">
        <v>1</v>
      </c>
      <c r="P14">
        <v>0.16700000000000001</v>
      </c>
      <c r="Q14">
        <v>0.33300000000000002</v>
      </c>
      <c r="R14">
        <v>0.16700000000000001</v>
      </c>
      <c r="S14">
        <v>0.5</v>
      </c>
      <c r="T14">
        <v>1</v>
      </c>
      <c r="U14">
        <v>0</v>
      </c>
      <c r="V14">
        <v>0</v>
      </c>
      <c r="W14">
        <v>0</v>
      </c>
      <c r="X14">
        <v>1</v>
      </c>
      <c r="Y14">
        <v>0</v>
      </c>
      <c r="Z14">
        <v>0</v>
      </c>
      <c r="AA14">
        <v>0.16700000000000001</v>
      </c>
      <c r="AB14">
        <v>41</v>
      </c>
      <c r="AC14">
        <v>50</v>
      </c>
      <c r="AD14" s="2">
        <f t="shared" si="0"/>
        <v>0.26</v>
      </c>
      <c r="AE14">
        <f t="shared" si="1"/>
        <v>1</v>
      </c>
    </row>
    <row r="15" spans="1:31" ht="15.75">
      <c r="A15" s="1" t="s">
        <v>42</v>
      </c>
      <c r="B15">
        <v>2590</v>
      </c>
      <c r="D15">
        <v>55260</v>
      </c>
      <c r="E15">
        <v>48918</v>
      </c>
      <c r="F15">
        <v>6455</v>
      </c>
      <c r="G15">
        <v>13055</v>
      </c>
      <c r="H15">
        <v>2637</v>
      </c>
      <c r="I15">
        <v>271</v>
      </c>
      <c r="J15">
        <v>1407</v>
      </c>
      <c r="K15">
        <v>6347</v>
      </c>
      <c r="L15">
        <v>951</v>
      </c>
      <c r="M15">
        <v>397</v>
      </c>
      <c r="N15">
        <v>5098</v>
      </c>
      <c r="O15">
        <v>8993</v>
      </c>
      <c r="P15">
        <v>0.26700000000000002</v>
      </c>
      <c r="Q15">
        <v>0.33900000000000002</v>
      </c>
      <c r="R15">
        <v>0.41799999999999998</v>
      </c>
      <c r="S15">
        <v>0.75700000000000001</v>
      </c>
      <c r="T15">
        <v>20455</v>
      </c>
      <c r="U15">
        <v>1222</v>
      </c>
      <c r="V15">
        <v>480</v>
      </c>
      <c r="W15">
        <v>325</v>
      </c>
      <c r="X15">
        <v>439</v>
      </c>
      <c r="Y15">
        <v>516</v>
      </c>
      <c r="Z15">
        <v>506</v>
      </c>
      <c r="AA15">
        <v>0.29899999999999999</v>
      </c>
      <c r="AB15">
        <v>105</v>
      </c>
      <c r="AC15">
        <v>100</v>
      </c>
      <c r="AD15" s="2">
        <f t="shared" si="0"/>
        <v>0.33345729279768371</v>
      </c>
      <c r="AE15">
        <f t="shared" si="1"/>
        <v>8740</v>
      </c>
    </row>
    <row r="16" spans="1:31" ht="15.75">
      <c r="A16" s="1" t="s">
        <v>43</v>
      </c>
      <c r="B16">
        <v>2590</v>
      </c>
      <c r="D16">
        <v>33901</v>
      </c>
      <c r="E16">
        <v>30134</v>
      </c>
      <c r="F16">
        <v>4261</v>
      </c>
      <c r="G16">
        <v>8067</v>
      </c>
      <c r="H16">
        <v>1647</v>
      </c>
      <c r="I16">
        <v>261</v>
      </c>
      <c r="J16">
        <v>954</v>
      </c>
      <c r="K16">
        <v>3776</v>
      </c>
      <c r="L16">
        <v>404</v>
      </c>
      <c r="M16">
        <v>170</v>
      </c>
      <c r="N16">
        <v>3103</v>
      </c>
      <c r="O16">
        <v>6382</v>
      </c>
      <c r="P16">
        <v>0.26800000000000002</v>
      </c>
      <c r="Q16">
        <v>0.34</v>
      </c>
      <c r="R16">
        <v>0.435</v>
      </c>
      <c r="S16">
        <v>0.77500000000000002</v>
      </c>
      <c r="T16">
        <v>13098</v>
      </c>
      <c r="U16">
        <v>618</v>
      </c>
      <c r="V16">
        <v>317</v>
      </c>
      <c r="W16">
        <v>131</v>
      </c>
      <c r="X16">
        <v>216</v>
      </c>
      <c r="Y16">
        <v>218</v>
      </c>
      <c r="Z16">
        <v>306</v>
      </c>
      <c r="AA16">
        <v>0.309</v>
      </c>
      <c r="AB16">
        <v>109</v>
      </c>
      <c r="AC16">
        <v>100</v>
      </c>
      <c r="AD16" s="2">
        <f t="shared" si="0"/>
        <v>0.34189876404825814</v>
      </c>
      <c r="AE16">
        <f t="shared" si="1"/>
        <v>5205</v>
      </c>
    </row>
    <row r="17" spans="1:31" ht="15.75">
      <c r="A17" s="1" t="s">
        <v>44</v>
      </c>
      <c r="B17">
        <v>2590</v>
      </c>
      <c r="D17">
        <v>44356</v>
      </c>
      <c r="E17">
        <v>39561</v>
      </c>
      <c r="F17">
        <v>5247</v>
      </c>
      <c r="G17">
        <v>10479</v>
      </c>
      <c r="H17">
        <v>2094</v>
      </c>
      <c r="I17">
        <v>301</v>
      </c>
      <c r="J17">
        <v>920</v>
      </c>
      <c r="K17">
        <v>4457</v>
      </c>
      <c r="L17">
        <v>656</v>
      </c>
      <c r="M17">
        <v>307</v>
      </c>
      <c r="N17">
        <v>3750</v>
      </c>
      <c r="O17">
        <v>7243</v>
      </c>
      <c r="P17">
        <v>0.26500000000000001</v>
      </c>
      <c r="Q17">
        <v>0.33200000000000002</v>
      </c>
      <c r="R17">
        <v>0.40300000000000002</v>
      </c>
      <c r="S17">
        <v>0.73499999999999999</v>
      </c>
      <c r="T17">
        <v>15935</v>
      </c>
      <c r="U17">
        <v>857</v>
      </c>
      <c r="V17">
        <v>379</v>
      </c>
      <c r="W17">
        <v>348</v>
      </c>
      <c r="X17">
        <v>318</v>
      </c>
      <c r="Y17">
        <v>273</v>
      </c>
      <c r="Z17">
        <v>413</v>
      </c>
      <c r="AA17">
        <v>0.30099999999999999</v>
      </c>
      <c r="AB17">
        <v>99</v>
      </c>
      <c r="AC17">
        <v>100</v>
      </c>
      <c r="AD17" s="2">
        <f t="shared" si="0"/>
        <v>0.3263452520515826</v>
      </c>
      <c r="AE17">
        <f t="shared" si="1"/>
        <v>7164</v>
      </c>
    </row>
    <row r="18" spans="1:31" ht="15.75">
      <c r="A18" s="1" t="s">
        <v>45</v>
      </c>
      <c r="B18">
        <v>2590</v>
      </c>
      <c r="D18">
        <v>44805</v>
      </c>
      <c r="E18">
        <v>39491</v>
      </c>
      <c r="F18">
        <v>5469</v>
      </c>
      <c r="G18">
        <v>10643</v>
      </c>
      <c r="H18">
        <v>2190</v>
      </c>
      <c r="I18">
        <v>231</v>
      </c>
      <c r="J18">
        <v>1441</v>
      </c>
      <c r="K18">
        <v>5666</v>
      </c>
      <c r="L18">
        <v>699</v>
      </c>
      <c r="M18">
        <v>260</v>
      </c>
      <c r="N18">
        <v>4451</v>
      </c>
      <c r="O18">
        <v>8132</v>
      </c>
      <c r="P18">
        <v>0.27</v>
      </c>
      <c r="Q18">
        <v>0.34699999999999998</v>
      </c>
      <c r="R18">
        <v>0.44600000000000001</v>
      </c>
      <c r="S18">
        <v>0.79300000000000004</v>
      </c>
      <c r="T18">
        <v>17618</v>
      </c>
      <c r="U18">
        <v>983</v>
      </c>
      <c r="V18">
        <v>418</v>
      </c>
      <c r="W18">
        <v>108</v>
      </c>
      <c r="X18">
        <v>337</v>
      </c>
      <c r="Y18">
        <v>461</v>
      </c>
      <c r="Z18">
        <v>399</v>
      </c>
      <c r="AA18">
        <v>0.30399999999999999</v>
      </c>
      <c r="AB18">
        <v>114</v>
      </c>
      <c r="AC18">
        <v>100</v>
      </c>
      <c r="AD18" s="2">
        <f t="shared" si="0"/>
        <v>0.34688516906595251</v>
      </c>
      <c r="AE18">
        <f t="shared" si="1"/>
        <v>6781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8"/>
  <sheetViews>
    <sheetView workbookViewId="0">
      <selection activeCell="AD1" sqref="AD1:AD1048576"/>
    </sheetView>
  </sheetViews>
  <sheetFormatPr defaultRowHeight="15"/>
  <cols>
    <col min="1" max="1" width="12" bestFit="1" customWidth="1"/>
    <col min="2" max="2" width="5" bestFit="1" customWidth="1"/>
    <col min="3" max="3" width="3.28515625" bestFit="1" customWidth="1"/>
    <col min="4" max="5" width="6" bestFit="1" customWidth="1"/>
    <col min="6" max="6" width="5" bestFit="1" customWidth="1"/>
    <col min="7" max="7" width="6" bestFit="1" customWidth="1"/>
    <col min="8" max="8" width="5" bestFit="1" customWidth="1"/>
    <col min="9" max="9" width="4" bestFit="1" customWidth="1"/>
    <col min="10" max="11" width="5" bestFit="1" customWidth="1"/>
    <col min="12" max="13" width="4" bestFit="1" customWidth="1"/>
    <col min="14" max="15" width="5" bestFit="1" customWidth="1"/>
    <col min="16" max="20" width="6" bestFit="1" customWidth="1"/>
    <col min="21" max="21" width="5" bestFit="1" customWidth="1"/>
    <col min="22" max="22" width="4.5703125" bestFit="1" customWidth="1"/>
    <col min="23" max="25" width="4" bestFit="1" customWidth="1"/>
    <col min="26" max="26" width="4.5703125" bestFit="1" customWidth="1"/>
    <col min="27" max="28" width="6.28515625" bestFit="1" customWidth="1"/>
    <col min="29" max="29" width="6.42578125" bestFit="1" customWidth="1"/>
    <col min="30" max="30" width="8" bestFit="1" customWidth="1"/>
    <col min="31" max="31" width="5" bestFit="1" customWidth="1"/>
  </cols>
  <sheetData>
    <row r="1" spans="1:31" ht="15.7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46</v>
      </c>
      <c r="AE1" t="s">
        <v>47</v>
      </c>
    </row>
    <row r="2" spans="1:31" ht="15.75">
      <c r="A2" s="1" t="s">
        <v>29</v>
      </c>
      <c r="B2">
        <v>2270</v>
      </c>
      <c r="D2">
        <v>9083</v>
      </c>
      <c r="E2">
        <v>8174</v>
      </c>
      <c r="F2">
        <v>988</v>
      </c>
      <c r="G2">
        <v>2073</v>
      </c>
      <c r="H2">
        <v>445</v>
      </c>
      <c r="I2">
        <v>21</v>
      </c>
      <c r="J2">
        <v>258</v>
      </c>
      <c r="K2">
        <v>1064</v>
      </c>
      <c r="L2">
        <v>135</v>
      </c>
      <c r="M2">
        <v>49</v>
      </c>
      <c r="N2">
        <v>695</v>
      </c>
      <c r="O2">
        <v>1690</v>
      </c>
      <c r="P2">
        <v>0.254</v>
      </c>
      <c r="Q2">
        <v>0.316</v>
      </c>
      <c r="R2">
        <v>0.40799999999999997</v>
      </c>
      <c r="S2">
        <v>0.72399999999999998</v>
      </c>
      <c r="T2">
        <v>3334</v>
      </c>
      <c r="U2">
        <v>208</v>
      </c>
      <c r="V2">
        <v>83</v>
      </c>
      <c r="W2">
        <v>61</v>
      </c>
      <c r="X2">
        <v>70</v>
      </c>
      <c r="Y2">
        <v>40</v>
      </c>
      <c r="Z2">
        <v>77</v>
      </c>
      <c r="AA2">
        <v>0.28799999999999998</v>
      </c>
      <c r="AB2">
        <v>89</v>
      </c>
      <c r="AC2">
        <v>101</v>
      </c>
      <c r="AD2" s="2">
        <f>(0.72*(N2-Y2)+(0.75*V2)+(0.9*AE2)+(0.92*Z2)+(1.24*H2)+(1.56*I2)+(1.95*J2))/D2</f>
        <v>0.31998788946383355</v>
      </c>
      <c r="AE2">
        <f>G2-H2-I2-J2</f>
        <v>1349</v>
      </c>
    </row>
    <row r="3" spans="1:31" ht="15.75">
      <c r="A3" s="1" t="s">
        <v>30</v>
      </c>
      <c r="B3">
        <v>2270</v>
      </c>
      <c r="D3">
        <v>9698</v>
      </c>
      <c r="E3">
        <v>8528</v>
      </c>
      <c r="F3">
        <v>1271</v>
      </c>
      <c r="G3">
        <v>2313</v>
      </c>
      <c r="H3">
        <v>519</v>
      </c>
      <c r="I3">
        <v>23</v>
      </c>
      <c r="J3">
        <v>408</v>
      </c>
      <c r="K3">
        <v>1395</v>
      </c>
      <c r="L3">
        <v>164</v>
      </c>
      <c r="M3">
        <v>50</v>
      </c>
      <c r="N3">
        <v>978</v>
      </c>
      <c r="O3">
        <v>1834</v>
      </c>
      <c r="P3">
        <v>0.27100000000000002</v>
      </c>
      <c r="Q3">
        <v>0.35099999999999998</v>
      </c>
      <c r="R3">
        <v>0.48099999999999998</v>
      </c>
      <c r="S3">
        <v>0.83199999999999996</v>
      </c>
      <c r="T3">
        <v>4102</v>
      </c>
      <c r="U3">
        <v>225</v>
      </c>
      <c r="V3">
        <v>107</v>
      </c>
      <c r="W3">
        <v>10</v>
      </c>
      <c r="X3">
        <v>75</v>
      </c>
      <c r="Y3">
        <v>99</v>
      </c>
      <c r="Z3">
        <v>62</v>
      </c>
      <c r="AA3">
        <v>0.29899999999999999</v>
      </c>
      <c r="AB3">
        <v>117</v>
      </c>
      <c r="AC3">
        <v>96</v>
      </c>
      <c r="AD3" s="2">
        <f t="shared" ref="AD3:AD18" si="0">(0.72*(N3-Y3)+(0.75*V3)+(0.9*AE3)+(0.92*Z3)+(1.24*H3)+(1.56*I3)+(1.95*J3))/D3</f>
        <v>0.35800268096514742</v>
      </c>
      <c r="AE3">
        <f t="shared" ref="AE3:AE18" si="1">G3-H3-I3-J3</f>
        <v>1363</v>
      </c>
    </row>
    <row r="4" spans="1:31" ht="15.75">
      <c r="A4" s="1" t="s">
        <v>31</v>
      </c>
      <c r="B4">
        <v>2270</v>
      </c>
      <c r="D4">
        <v>9802</v>
      </c>
      <c r="E4">
        <v>8819</v>
      </c>
      <c r="F4">
        <v>1314</v>
      </c>
      <c r="G4">
        <v>2424</v>
      </c>
      <c r="H4">
        <v>525</v>
      </c>
      <c r="I4">
        <v>45</v>
      </c>
      <c r="J4">
        <v>244</v>
      </c>
      <c r="K4">
        <v>1116</v>
      </c>
      <c r="L4">
        <v>178</v>
      </c>
      <c r="M4">
        <v>69</v>
      </c>
      <c r="N4">
        <v>783</v>
      </c>
      <c r="O4">
        <v>1257</v>
      </c>
      <c r="P4">
        <v>0.27500000000000002</v>
      </c>
      <c r="Q4">
        <v>0.33600000000000002</v>
      </c>
      <c r="R4">
        <v>0.42799999999999999</v>
      </c>
      <c r="S4">
        <v>0.76400000000000001</v>
      </c>
      <c r="T4">
        <v>3771</v>
      </c>
      <c r="U4">
        <v>212</v>
      </c>
      <c r="V4">
        <v>70</v>
      </c>
      <c r="W4">
        <v>58</v>
      </c>
      <c r="X4">
        <v>72</v>
      </c>
      <c r="Y4">
        <v>26</v>
      </c>
      <c r="Z4">
        <v>109</v>
      </c>
      <c r="AA4">
        <v>0.29499999999999998</v>
      </c>
      <c r="AB4">
        <v>100</v>
      </c>
      <c r="AC4">
        <v>103</v>
      </c>
      <c r="AD4" s="2">
        <f t="shared" si="0"/>
        <v>0.34113650275453988</v>
      </c>
      <c r="AE4">
        <f t="shared" si="1"/>
        <v>1610</v>
      </c>
    </row>
    <row r="5" spans="1:31" ht="15.75">
      <c r="A5" s="1" t="s">
        <v>32</v>
      </c>
      <c r="B5">
        <v>2270</v>
      </c>
      <c r="D5">
        <v>9699</v>
      </c>
      <c r="E5">
        <v>8664</v>
      </c>
      <c r="F5">
        <v>1203</v>
      </c>
      <c r="G5">
        <v>2329</v>
      </c>
      <c r="H5">
        <v>469</v>
      </c>
      <c r="I5">
        <v>30</v>
      </c>
      <c r="J5">
        <v>270</v>
      </c>
      <c r="K5">
        <v>1136</v>
      </c>
      <c r="L5">
        <v>221</v>
      </c>
      <c r="M5">
        <v>72</v>
      </c>
      <c r="N5">
        <v>846</v>
      </c>
      <c r="O5">
        <v>1737</v>
      </c>
      <c r="P5">
        <v>0.26900000000000002</v>
      </c>
      <c r="Q5">
        <v>0.33800000000000002</v>
      </c>
      <c r="R5">
        <v>0.42299999999999999</v>
      </c>
      <c r="S5">
        <v>0.76200000000000001</v>
      </c>
      <c r="T5">
        <v>3668</v>
      </c>
      <c r="U5">
        <v>225</v>
      </c>
      <c r="V5">
        <v>94</v>
      </c>
      <c r="W5">
        <v>32</v>
      </c>
      <c r="X5">
        <v>63</v>
      </c>
      <c r="Y5">
        <v>36</v>
      </c>
      <c r="Z5">
        <v>107</v>
      </c>
      <c r="AA5">
        <v>0.30599999999999999</v>
      </c>
      <c r="AB5">
        <v>99</v>
      </c>
      <c r="AC5">
        <v>101</v>
      </c>
      <c r="AD5" s="2">
        <f t="shared" si="0"/>
        <v>0.34137539952572432</v>
      </c>
      <c r="AE5">
        <f t="shared" si="1"/>
        <v>1560</v>
      </c>
    </row>
    <row r="6" spans="1:31" ht="15.75">
      <c r="A6" s="1" t="s">
        <v>33</v>
      </c>
      <c r="B6">
        <v>2270</v>
      </c>
      <c r="D6">
        <v>9354</v>
      </c>
      <c r="E6">
        <v>8421</v>
      </c>
      <c r="F6">
        <v>1111</v>
      </c>
      <c r="G6">
        <v>2305</v>
      </c>
      <c r="H6">
        <v>408</v>
      </c>
      <c r="I6">
        <v>63</v>
      </c>
      <c r="J6">
        <v>150</v>
      </c>
      <c r="K6">
        <v>918</v>
      </c>
      <c r="L6">
        <v>168</v>
      </c>
      <c r="M6">
        <v>70</v>
      </c>
      <c r="N6">
        <v>666</v>
      </c>
      <c r="O6">
        <v>1371</v>
      </c>
      <c r="P6">
        <v>0.27400000000000002</v>
      </c>
      <c r="Q6">
        <v>0.32900000000000001</v>
      </c>
      <c r="R6">
        <v>0.39100000000000001</v>
      </c>
      <c r="S6">
        <v>0.71899999999999997</v>
      </c>
      <c r="T6">
        <v>3289</v>
      </c>
      <c r="U6">
        <v>189</v>
      </c>
      <c r="V6">
        <v>61</v>
      </c>
      <c r="W6">
        <v>130</v>
      </c>
      <c r="X6">
        <v>76</v>
      </c>
      <c r="Y6">
        <v>17</v>
      </c>
      <c r="Z6">
        <v>99</v>
      </c>
      <c r="AA6">
        <v>0.309</v>
      </c>
      <c r="AB6">
        <v>89</v>
      </c>
      <c r="AC6">
        <v>100</v>
      </c>
      <c r="AD6" s="2">
        <f t="shared" si="0"/>
        <v>0.32247273893521494</v>
      </c>
      <c r="AE6">
        <f t="shared" si="1"/>
        <v>1684</v>
      </c>
    </row>
    <row r="7" spans="1:31" ht="15.75">
      <c r="A7" s="1" t="s">
        <v>34</v>
      </c>
      <c r="B7">
        <v>2270</v>
      </c>
      <c r="D7">
        <v>9714</v>
      </c>
      <c r="E7">
        <v>8630</v>
      </c>
      <c r="F7">
        <v>1239</v>
      </c>
      <c r="G7">
        <v>2308</v>
      </c>
      <c r="H7">
        <v>440</v>
      </c>
      <c r="I7">
        <v>63</v>
      </c>
      <c r="J7">
        <v>313</v>
      </c>
      <c r="K7">
        <v>1203</v>
      </c>
      <c r="L7">
        <v>182</v>
      </c>
      <c r="M7">
        <v>66</v>
      </c>
      <c r="N7">
        <v>883</v>
      </c>
      <c r="O7">
        <v>1738</v>
      </c>
      <c r="P7">
        <v>0.26700000000000002</v>
      </c>
      <c r="Q7">
        <v>0.33800000000000002</v>
      </c>
      <c r="R7">
        <v>0.442</v>
      </c>
      <c r="S7">
        <v>0.78</v>
      </c>
      <c r="T7">
        <v>3813</v>
      </c>
      <c r="U7">
        <v>184</v>
      </c>
      <c r="V7">
        <v>82</v>
      </c>
      <c r="W7">
        <v>41</v>
      </c>
      <c r="X7">
        <v>78</v>
      </c>
      <c r="Y7">
        <v>24</v>
      </c>
      <c r="Z7">
        <v>92</v>
      </c>
      <c r="AA7">
        <v>0.3</v>
      </c>
      <c r="AB7">
        <v>104</v>
      </c>
      <c r="AC7">
        <v>100</v>
      </c>
      <c r="AD7" s="2">
        <f t="shared" si="0"/>
        <v>0.34606238418777024</v>
      </c>
      <c r="AE7">
        <f t="shared" si="1"/>
        <v>1492</v>
      </c>
    </row>
    <row r="8" spans="1:31" ht="15.75">
      <c r="A8" s="1" t="s">
        <v>35</v>
      </c>
      <c r="B8">
        <v>2270</v>
      </c>
      <c r="D8">
        <v>9831</v>
      </c>
      <c r="E8">
        <v>8801</v>
      </c>
      <c r="F8">
        <v>1247</v>
      </c>
      <c r="G8">
        <v>2333</v>
      </c>
      <c r="H8">
        <v>421</v>
      </c>
      <c r="I8">
        <v>79</v>
      </c>
      <c r="J8">
        <v>213</v>
      </c>
      <c r="K8">
        <v>1013</v>
      </c>
      <c r="L8">
        <v>174</v>
      </c>
      <c r="M8">
        <v>61</v>
      </c>
      <c r="N8">
        <v>792</v>
      </c>
      <c r="O8">
        <v>1704</v>
      </c>
      <c r="P8">
        <v>0.26500000000000001</v>
      </c>
      <c r="Q8">
        <v>0.32900000000000001</v>
      </c>
      <c r="R8">
        <v>0.40300000000000002</v>
      </c>
      <c r="S8">
        <v>0.73299999999999998</v>
      </c>
      <c r="T8">
        <v>3551</v>
      </c>
      <c r="U8">
        <v>180</v>
      </c>
      <c r="V8">
        <v>87</v>
      </c>
      <c r="W8">
        <v>81</v>
      </c>
      <c r="X8">
        <v>70</v>
      </c>
      <c r="Y8">
        <v>34</v>
      </c>
      <c r="Z8">
        <v>97</v>
      </c>
      <c r="AA8">
        <v>0.30499999999999999</v>
      </c>
      <c r="AB8">
        <v>92</v>
      </c>
      <c r="AC8">
        <v>96</v>
      </c>
      <c r="AD8" s="2">
        <f t="shared" si="0"/>
        <v>0.32742142203234664</v>
      </c>
      <c r="AE8">
        <f t="shared" si="1"/>
        <v>1620</v>
      </c>
    </row>
    <row r="9" spans="1:31" ht="15.75">
      <c r="A9" s="1" t="s">
        <v>36</v>
      </c>
      <c r="B9">
        <v>2270</v>
      </c>
      <c r="D9">
        <v>9716</v>
      </c>
      <c r="E9">
        <v>8598</v>
      </c>
      <c r="F9">
        <v>1296</v>
      </c>
      <c r="G9">
        <v>2390</v>
      </c>
      <c r="H9">
        <v>465</v>
      </c>
      <c r="I9">
        <v>49</v>
      </c>
      <c r="J9">
        <v>308</v>
      </c>
      <c r="K9">
        <v>1188</v>
      </c>
      <c r="L9">
        <v>137</v>
      </c>
      <c r="M9">
        <v>55</v>
      </c>
      <c r="N9">
        <v>956</v>
      </c>
      <c r="O9">
        <v>1727</v>
      </c>
      <c r="P9">
        <v>0.27800000000000002</v>
      </c>
      <c r="Q9">
        <v>0.35299999999999998</v>
      </c>
      <c r="R9">
        <v>0.45100000000000001</v>
      </c>
      <c r="S9">
        <v>0.80300000000000005</v>
      </c>
      <c r="T9">
        <v>3877</v>
      </c>
      <c r="U9">
        <v>189</v>
      </c>
      <c r="V9">
        <v>71</v>
      </c>
      <c r="W9">
        <v>23</v>
      </c>
      <c r="X9">
        <v>68</v>
      </c>
      <c r="Y9">
        <v>62</v>
      </c>
      <c r="Z9">
        <v>87</v>
      </c>
      <c r="AA9">
        <v>0.314</v>
      </c>
      <c r="AB9">
        <v>110</v>
      </c>
      <c r="AC9">
        <v>103</v>
      </c>
      <c r="AD9" s="2">
        <f t="shared" si="0"/>
        <v>0.35424145738987239</v>
      </c>
      <c r="AE9">
        <f t="shared" si="1"/>
        <v>1568</v>
      </c>
    </row>
    <row r="10" spans="1:31" ht="15.75">
      <c r="A10" s="1" t="s">
        <v>37</v>
      </c>
      <c r="B10">
        <v>2143</v>
      </c>
      <c r="D10">
        <v>9249</v>
      </c>
      <c r="E10">
        <v>8140</v>
      </c>
      <c r="F10">
        <v>1155</v>
      </c>
      <c r="G10">
        <v>2077</v>
      </c>
      <c r="H10">
        <v>406</v>
      </c>
      <c r="I10">
        <v>12</v>
      </c>
      <c r="J10">
        <v>366</v>
      </c>
      <c r="K10">
        <v>1247</v>
      </c>
      <c r="L10">
        <v>157</v>
      </c>
      <c r="M10">
        <v>47</v>
      </c>
      <c r="N10">
        <v>970</v>
      </c>
      <c r="O10">
        <v>1849</v>
      </c>
      <c r="P10">
        <v>0.255</v>
      </c>
      <c r="Q10">
        <v>0.33700000000000002</v>
      </c>
      <c r="R10">
        <v>0.443</v>
      </c>
      <c r="S10">
        <v>0.78</v>
      </c>
      <c r="T10">
        <v>3605</v>
      </c>
      <c r="U10">
        <v>184</v>
      </c>
      <c r="V10">
        <v>63</v>
      </c>
      <c r="W10">
        <v>15</v>
      </c>
      <c r="X10">
        <v>61</v>
      </c>
      <c r="Y10">
        <v>63</v>
      </c>
      <c r="Z10">
        <v>78</v>
      </c>
      <c r="AA10">
        <v>0.28599999999999998</v>
      </c>
      <c r="AB10">
        <v>104</v>
      </c>
      <c r="AC10">
        <v>100</v>
      </c>
      <c r="AD10" s="2">
        <f t="shared" si="0"/>
        <v>0.34291382852200236</v>
      </c>
      <c r="AE10">
        <f t="shared" si="1"/>
        <v>1293</v>
      </c>
    </row>
    <row r="11" spans="1:31" ht="15.75">
      <c r="A11" s="1" t="s">
        <v>38</v>
      </c>
      <c r="B11">
        <v>127</v>
      </c>
      <c r="D11">
        <v>324</v>
      </c>
      <c r="E11">
        <v>275</v>
      </c>
      <c r="F11">
        <v>16</v>
      </c>
      <c r="G11">
        <v>26</v>
      </c>
      <c r="H11">
        <v>4</v>
      </c>
      <c r="I11">
        <v>0</v>
      </c>
      <c r="J11">
        <v>2</v>
      </c>
      <c r="K11">
        <v>12</v>
      </c>
      <c r="L11">
        <v>0</v>
      </c>
      <c r="M11">
        <v>0</v>
      </c>
      <c r="N11">
        <v>10</v>
      </c>
      <c r="O11">
        <v>123</v>
      </c>
      <c r="P11">
        <v>9.5000000000000001E-2</v>
      </c>
      <c r="Q11">
        <v>0.126</v>
      </c>
      <c r="R11">
        <v>0.13100000000000001</v>
      </c>
      <c r="S11">
        <v>0.25700000000000001</v>
      </c>
      <c r="T11">
        <v>36</v>
      </c>
      <c r="U11">
        <v>3</v>
      </c>
      <c r="V11">
        <v>0</v>
      </c>
      <c r="W11">
        <v>39</v>
      </c>
      <c r="X11">
        <v>0</v>
      </c>
      <c r="Y11">
        <v>0</v>
      </c>
      <c r="Z11">
        <v>2</v>
      </c>
      <c r="AA11">
        <v>0.16</v>
      </c>
      <c r="AB11">
        <v>-32</v>
      </c>
      <c r="AC11">
        <v>47</v>
      </c>
      <c r="AD11" s="2">
        <f t="shared" si="0"/>
        <v>0.11080246913580247</v>
      </c>
      <c r="AE11">
        <f t="shared" si="1"/>
        <v>20</v>
      </c>
    </row>
    <row r="12" spans="1:31" ht="15.75">
      <c r="A12" s="1" t="s">
        <v>39</v>
      </c>
      <c r="B12">
        <v>876</v>
      </c>
      <c r="D12">
        <v>1189</v>
      </c>
      <c r="E12">
        <v>1030</v>
      </c>
      <c r="F12">
        <v>105</v>
      </c>
      <c r="G12">
        <v>214</v>
      </c>
      <c r="H12">
        <v>30</v>
      </c>
      <c r="I12">
        <v>3</v>
      </c>
      <c r="J12">
        <v>28</v>
      </c>
      <c r="K12">
        <v>155</v>
      </c>
      <c r="L12">
        <v>26</v>
      </c>
      <c r="M12">
        <v>4</v>
      </c>
      <c r="N12">
        <v>126</v>
      </c>
      <c r="O12">
        <v>316</v>
      </c>
      <c r="P12">
        <v>0.20799999999999999</v>
      </c>
      <c r="Q12">
        <v>0.29699999999999999</v>
      </c>
      <c r="R12">
        <v>0.32400000000000001</v>
      </c>
      <c r="S12">
        <v>0.622</v>
      </c>
      <c r="T12">
        <v>334</v>
      </c>
      <c r="U12">
        <v>20</v>
      </c>
      <c r="V12">
        <v>11</v>
      </c>
      <c r="W12">
        <v>9</v>
      </c>
      <c r="X12">
        <v>13</v>
      </c>
      <c r="Y12">
        <v>11</v>
      </c>
      <c r="Z12">
        <v>12</v>
      </c>
      <c r="AA12">
        <v>0.26600000000000001</v>
      </c>
      <c r="AB12">
        <v>64</v>
      </c>
      <c r="AC12">
        <v>86</v>
      </c>
      <c r="AD12" s="2">
        <f t="shared" si="0"/>
        <v>0.28281749369217835</v>
      </c>
      <c r="AE12">
        <f t="shared" si="1"/>
        <v>153</v>
      </c>
    </row>
    <row r="13" spans="1:31" ht="15.75">
      <c r="A13" s="1" t="s">
        <v>40</v>
      </c>
      <c r="B13">
        <v>136</v>
      </c>
      <c r="D13">
        <v>136</v>
      </c>
      <c r="E13">
        <v>117</v>
      </c>
      <c r="F13">
        <v>8</v>
      </c>
      <c r="G13">
        <v>11</v>
      </c>
      <c r="H13">
        <v>2</v>
      </c>
      <c r="I13">
        <v>0</v>
      </c>
      <c r="J13">
        <v>0</v>
      </c>
      <c r="K13">
        <v>10</v>
      </c>
      <c r="L13">
        <v>1</v>
      </c>
      <c r="M13">
        <v>1</v>
      </c>
      <c r="N13">
        <v>11</v>
      </c>
      <c r="O13">
        <v>38</v>
      </c>
      <c r="P13">
        <v>9.4E-2</v>
      </c>
      <c r="Q13">
        <v>0.19400000000000001</v>
      </c>
      <c r="R13">
        <v>0.111</v>
      </c>
      <c r="S13">
        <v>0.30499999999999999</v>
      </c>
      <c r="T13">
        <v>13</v>
      </c>
      <c r="U13">
        <v>2</v>
      </c>
      <c r="V13">
        <v>4</v>
      </c>
      <c r="W13">
        <v>2</v>
      </c>
      <c r="X13">
        <v>2</v>
      </c>
      <c r="Y13">
        <v>3</v>
      </c>
      <c r="Z13">
        <v>1</v>
      </c>
      <c r="AA13">
        <v>0.13600000000000001</v>
      </c>
      <c r="AB13">
        <v>-16</v>
      </c>
      <c r="AC13">
        <v>89</v>
      </c>
      <c r="AD13" s="2">
        <f t="shared" si="0"/>
        <v>0.14897058823529413</v>
      </c>
      <c r="AE13">
        <f t="shared" si="1"/>
        <v>9</v>
      </c>
    </row>
    <row r="14" spans="1:31" ht="15.75">
      <c r="A14" s="1" t="s">
        <v>41</v>
      </c>
      <c r="B14">
        <v>6</v>
      </c>
      <c r="D14">
        <v>6</v>
      </c>
      <c r="E14">
        <v>6</v>
      </c>
      <c r="F14">
        <v>1</v>
      </c>
      <c r="G14">
        <v>2</v>
      </c>
      <c r="H14">
        <v>1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0.33300000000000002</v>
      </c>
      <c r="Q14">
        <v>0.33300000000000002</v>
      </c>
      <c r="R14">
        <v>0.5</v>
      </c>
      <c r="S14">
        <v>0.83299999999999996</v>
      </c>
      <c r="T14">
        <v>3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0.4</v>
      </c>
      <c r="AB14">
        <v>116</v>
      </c>
      <c r="AC14">
        <v>150</v>
      </c>
      <c r="AD14" s="2">
        <f t="shared" si="0"/>
        <v>0.35666666666666669</v>
      </c>
      <c r="AE14">
        <f t="shared" si="1"/>
        <v>1</v>
      </c>
    </row>
    <row r="15" spans="1:31" ht="15.75">
      <c r="A15" s="1" t="s">
        <v>42</v>
      </c>
      <c r="B15">
        <v>2270</v>
      </c>
      <c r="D15">
        <v>47636</v>
      </c>
      <c r="E15">
        <v>42606</v>
      </c>
      <c r="F15">
        <v>5887</v>
      </c>
      <c r="G15">
        <v>11444</v>
      </c>
      <c r="H15">
        <v>2366</v>
      </c>
      <c r="I15">
        <v>182</v>
      </c>
      <c r="J15">
        <v>1330</v>
      </c>
      <c r="K15">
        <v>5629</v>
      </c>
      <c r="L15">
        <v>866</v>
      </c>
      <c r="M15">
        <v>310</v>
      </c>
      <c r="N15">
        <v>3968</v>
      </c>
      <c r="O15">
        <v>7889</v>
      </c>
      <c r="P15">
        <v>0.26900000000000002</v>
      </c>
      <c r="Q15">
        <v>0.33400000000000002</v>
      </c>
      <c r="R15">
        <v>0.42599999999999999</v>
      </c>
      <c r="S15">
        <v>0.76100000000000001</v>
      </c>
      <c r="T15">
        <v>18164</v>
      </c>
      <c r="U15">
        <v>1059</v>
      </c>
      <c r="V15">
        <v>415</v>
      </c>
      <c r="W15">
        <v>291</v>
      </c>
      <c r="X15">
        <v>356</v>
      </c>
      <c r="Y15">
        <v>218</v>
      </c>
      <c r="Z15">
        <v>454</v>
      </c>
      <c r="AA15">
        <v>0.3</v>
      </c>
      <c r="AB15">
        <v>99</v>
      </c>
      <c r="AC15">
        <v>100</v>
      </c>
      <c r="AD15" s="2">
        <f t="shared" si="0"/>
        <v>0.33692144596523643</v>
      </c>
      <c r="AE15">
        <f t="shared" si="1"/>
        <v>7566</v>
      </c>
    </row>
    <row r="16" spans="1:31" ht="15.75">
      <c r="A16" s="1" t="s">
        <v>43</v>
      </c>
      <c r="B16">
        <v>2270</v>
      </c>
      <c r="D16">
        <v>29261</v>
      </c>
      <c r="E16">
        <v>26029</v>
      </c>
      <c r="F16">
        <v>3782</v>
      </c>
      <c r="G16">
        <v>7031</v>
      </c>
      <c r="H16">
        <v>1326</v>
      </c>
      <c r="I16">
        <v>191</v>
      </c>
      <c r="J16">
        <v>834</v>
      </c>
      <c r="K16">
        <v>3404</v>
      </c>
      <c r="L16">
        <v>493</v>
      </c>
      <c r="M16">
        <v>182</v>
      </c>
      <c r="N16">
        <v>2631</v>
      </c>
      <c r="O16">
        <v>5169</v>
      </c>
      <c r="P16">
        <v>0.27</v>
      </c>
      <c r="Q16">
        <v>0.34</v>
      </c>
      <c r="R16">
        <v>0.432</v>
      </c>
      <c r="S16">
        <v>0.77200000000000002</v>
      </c>
      <c r="T16">
        <v>11241</v>
      </c>
      <c r="U16">
        <v>553</v>
      </c>
      <c r="V16">
        <v>240</v>
      </c>
      <c r="W16">
        <v>145</v>
      </c>
      <c r="X16">
        <v>216</v>
      </c>
      <c r="Y16">
        <v>120</v>
      </c>
      <c r="Z16">
        <v>276</v>
      </c>
      <c r="AA16">
        <v>0.30599999999999999</v>
      </c>
      <c r="AB16">
        <v>102</v>
      </c>
      <c r="AC16">
        <v>100</v>
      </c>
      <c r="AD16" s="2">
        <f t="shared" si="0"/>
        <v>0.34251529339393733</v>
      </c>
      <c r="AE16">
        <f t="shared" si="1"/>
        <v>4680</v>
      </c>
    </row>
    <row r="17" spans="1:31" ht="15.75">
      <c r="A17" s="1" t="s">
        <v>44</v>
      </c>
      <c r="B17">
        <v>2270</v>
      </c>
      <c r="D17">
        <v>38070</v>
      </c>
      <c r="E17">
        <v>34215</v>
      </c>
      <c r="F17">
        <v>4660</v>
      </c>
      <c r="G17">
        <v>9135</v>
      </c>
      <c r="H17">
        <v>1799</v>
      </c>
      <c r="I17">
        <v>208</v>
      </c>
      <c r="J17">
        <v>865</v>
      </c>
      <c r="K17">
        <v>4111</v>
      </c>
      <c r="L17">
        <v>655</v>
      </c>
      <c r="M17">
        <v>249</v>
      </c>
      <c r="N17">
        <v>2936</v>
      </c>
      <c r="O17">
        <v>6022</v>
      </c>
      <c r="P17">
        <v>0.26700000000000002</v>
      </c>
      <c r="Q17">
        <v>0.32800000000000001</v>
      </c>
      <c r="R17">
        <v>0.40799999999999997</v>
      </c>
      <c r="S17">
        <v>0.73499999999999999</v>
      </c>
      <c r="T17">
        <v>13945</v>
      </c>
      <c r="U17">
        <v>789</v>
      </c>
      <c r="V17">
        <v>301</v>
      </c>
      <c r="W17">
        <v>330</v>
      </c>
      <c r="X17">
        <v>288</v>
      </c>
      <c r="Y17">
        <v>117</v>
      </c>
      <c r="Z17">
        <v>382</v>
      </c>
      <c r="AA17">
        <v>0.29899999999999999</v>
      </c>
      <c r="AB17">
        <v>93</v>
      </c>
      <c r="AC17">
        <v>100</v>
      </c>
      <c r="AD17" s="2">
        <f t="shared" si="0"/>
        <v>0.32796322563698449</v>
      </c>
      <c r="AE17">
        <f t="shared" si="1"/>
        <v>6263</v>
      </c>
    </row>
    <row r="18" spans="1:31" ht="15.75">
      <c r="A18" s="1" t="s">
        <v>45</v>
      </c>
      <c r="B18">
        <v>2270</v>
      </c>
      <c r="D18">
        <v>38827</v>
      </c>
      <c r="E18">
        <v>34420</v>
      </c>
      <c r="F18">
        <v>5009</v>
      </c>
      <c r="G18">
        <v>9340</v>
      </c>
      <c r="H18">
        <v>1893</v>
      </c>
      <c r="I18">
        <v>165</v>
      </c>
      <c r="J18">
        <v>1299</v>
      </c>
      <c r="K18">
        <v>4922</v>
      </c>
      <c r="L18">
        <v>704</v>
      </c>
      <c r="M18">
        <v>243</v>
      </c>
      <c r="N18">
        <v>3663</v>
      </c>
      <c r="O18">
        <v>7036</v>
      </c>
      <c r="P18">
        <v>0.27100000000000002</v>
      </c>
      <c r="Q18">
        <v>0.34499999999999997</v>
      </c>
      <c r="R18">
        <v>0.44900000000000001</v>
      </c>
      <c r="S18">
        <v>0.79400000000000004</v>
      </c>
      <c r="T18">
        <v>15460</v>
      </c>
      <c r="U18">
        <v>823</v>
      </c>
      <c r="V18">
        <v>354</v>
      </c>
      <c r="W18">
        <v>106</v>
      </c>
      <c r="X18">
        <v>284</v>
      </c>
      <c r="Y18">
        <v>221</v>
      </c>
      <c r="Z18">
        <v>348</v>
      </c>
      <c r="AA18">
        <v>0.30499999999999999</v>
      </c>
      <c r="AB18">
        <v>108</v>
      </c>
      <c r="AC18">
        <v>100</v>
      </c>
      <c r="AD18" s="2">
        <f t="shared" si="0"/>
        <v>0.34992067375795194</v>
      </c>
      <c r="AE18">
        <f t="shared" si="1"/>
        <v>5983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8"/>
  <sheetViews>
    <sheetView workbookViewId="0">
      <selection activeCell="AD2" sqref="AD2:AD18"/>
    </sheetView>
  </sheetViews>
  <sheetFormatPr defaultRowHeight="15"/>
  <cols>
    <col min="1" max="1" width="12" bestFit="1" customWidth="1"/>
    <col min="2" max="2" width="5" bestFit="1" customWidth="1"/>
    <col min="3" max="3" width="3.28515625" bestFit="1" customWidth="1"/>
    <col min="4" max="4" width="7" bestFit="1" customWidth="1"/>
    <col min="5" max="7" width="6" bestFit="1" customWidth="1"/>
    <col min="8" max="8" width="5" bestFit="1" customWidth="1"/>
    <col min="9" max="9" width="4" bestFit="1" customWidth="1"/>
    <col min="10" max="10" width="5" bestFit="1" customWidth="1"/>
    <col min="11" max="11" width="6" bestFit="1" customWidth="1"/>
    <col min="12" max="12" width="5" bestFit="1" customWidth="1"/>
    <col min="13" max="13" width="4" bestFit="1" customWidth="1"/>
    <col min="14" max="14" width="5" bestFit="1" customWidth="1"/>
    <col min="15" max="20" width="6" bestFit="1" customWidth="1"/>
    <col min="21" max="21" width="5" bestFit="1" customWidth="1"/>
    <col min="22" max="22" width="4.5703125" bestFit="1" customWidth="1"/>
    <col min="23" max="25" width="4" bestFit="1" customWidth="1"/>
    <col min="26" max="26" width="4.5703125" bestFit="1" customWidth="1"/>
    <col min="27" max="28" width="6.28515625" bestFit="1" customWidth="1"/>
    <col min="29" max="29" width="6.42578125" bestFit="1" customWidth="1"/>
    <col min="30" max="30" width="7" bestFit="1" customWidth="1"/>
    <col min="31" max="31" width="6" bestFit="1" customWidth="1"/>
  </cols>
  <sheetData>
    <row r="1" spans="1:31" ht="15.7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46</v>
      </c>
      <c r="AE1" t="s">
        <v>47</v>
      </c>
    </row>
    <row r="2" spans="1:31" ht="15.75">
      <c r="A2" s="1" t="s">
        <v>29</v>
      </c>
      <c r="B2">
        <v>4860</v>
      </c>
      <c r="D2">
        <v>19508</v>
      </c>
      <c r="E2">
        <v>17442</v>
      </c>
      <c r="F2">
        <v>1977</v>
      </c>
      <c r="G2">
        <v>4432</v>
      </c>
      <c r="H2">
        <v>924</v>
      </c>
      <c r="I2">
        <v>46</v>
      </c>
      <c r="J2">
        <v>484</v>
      </c>
      <c r="K2">
        <v>2203</v>
      </c>
      <c r="L2">
        <v>286</v>
      </c>
      <c r="M2">
        <v>117</v>
      </c>
      <c r="N2">
        <v>1605</v>
      </c>
      <c r="O2">
        <v>3452</v>
      </c>
      <c r="P2">
        <v>0.254</v>
      </c>
      <c r="Q2">
        <v>0.32100000000000001</v>
      </c>
      <c r="R2">
        <v>0.39600000000000002</v>
      </c>
      <c r="S2">
        <v>0.71699999999999997</v>
      </c>
      <c r="T2">
        <v>6900</v>
      </c>
      <c r="U2">
        <v>485</v>
      </c>
      <c r="V2">
        <v>184</v>
      </c>
      <c r="W2">
        <v>123</v>
      </c>
      <c r="X2">
        <v>154</v>
      </c>
      <c r="Y2">
        <v>142</v>
      </c>
      <c r="Z2">
        <v>165</v>
      </c>
      <c r="AA2">
        <v>0.28899999999999998</v>
      </c>
      <c r="AB2">
        <v>91</v>
      </c>
      <c r="AC2">
        <v>100</v>
      </c>
      <c r="AD2" s="2">
        <f>(0.72*(N2-Y2)+(0.75*V2)+(0.9*AE2)+(0.92*Z2)+(1.24*H2)+(1.56*I2)+(1.95*J2))/D2</f>
        <v>0.31703301209760104</v>
      </c>
      <c r="AE2">
        <f>G2-H2-I2-J2</f>
        <v>2978</v>
      </c>
    </row>
    <row r="3" spans="1:31" ht="15.75">
      <c r="A3" s="1" t="s">
        <v>30</v>
      </c>
      <c r="B3">
        <v>4860</v>
      </c>
      <c r="D3">
        <v>20951</v>
      </c>
      <c r="E3">
        <v>18217</v>
      </c>
      <c r="F3">
        <v>2687</v>
      </c>
      <c r="G3">
        <v>5047</v>
      </c>
      <c r="H3">
        <v>1122</v>
      </c>
      <c r="I3">
        <v>57</v>
      </c>
      <c r="J3">
        <v>840</v>
      </c>
      <c r="K3">
        <v>3027</v>
      </c>
      <c r="L3">
        <v>390</v>
      </c>
      <c r="M3">
        <v>135</v>
      </c>
      <c r="N3">
        <v>2351</v>
      </c>
      <c r="O3">
        <v>3755</v>
      </c>
      <c r="P3">
        <v>0.27700000000000002</v>
      </c>
      <c r="Q3">
        <v>0.36299999999999999</v>
      </c>
      <c r="R3">
        <v>0.48299999999999998</v>
      </c>
      <c r="S3">
        <v>0.84599999999999997</v>
      </c>
      <c r="T3">
        <v>8803</v>
      </c>
      <c r="U3">
        <v>473</v>
      </c>
      <c r="V3">
        <v>196</v>
      </c>
      <c r="W3">
        <v>22</v>
      </c>
      <c r="X3">
        <v>165</v>
      </c>
      <c r="Y3">
        <v>300</v>
      </c>
      <c r="Z3">
        <v>158</v>
      </c>
      <c r="AA3">
        <v>0.30499999999999999</v>
      </c>
      <c r="AB3">
        <v>125</v>
      </c>
      <c r="AC3">
        <v>100</v>
      </c>
      <c r="AD3" s="2">
        <f t="shared" ref="AD3:AD18" si="0">(0.72*(N3-Y3)+(0.75*V3)+(0.9*AE3)+(0.92*Z3)+(1.24*H3)+(1.56*I3)+(1.95*J3))/D3</f>
        <v>0.36334685695193547</v>
      </c>
      <c r="AE3">
        <f t="shared" ref="AE3:AE18" si="1">G3-H3-I3-J3</f>
        <v>3028</v>
      </c>
    </row>
    <row r="4" spans="1:31" ht="15.75">
      <c r="A4" s="1" t="s">
        <v>31</v>
      </c>
      <c r="B4">
        <v>4860</v>
      </c>
      <c r="D4">
        <v>21052</v>
      </c>
      <c r="E4">
        <v>18806</v>
      </c>
      <c r="F4">
        <v>2678</v>
      </c>
      <c r="G4">
        <v>5101</v>
      </c>
      <c r="H4">
        <v>1057</v>
      </c>
      <c r="I4">
        <v>117</v>
      </c>
      <c r="J4">
        <v>477</v>
      </c>
      <c r="K4">
        <v>2220</v>
      </c>
      <c r="L4">
        <v>389</v>
      </c>
      <c r="M4">
        <v>155</v>
      </c>
      <c r="N4">
        <v>1756</v>
      </c>
      <c r="O4">
        <v>2977</v>
      </c>
      <c r="P4">
        <v>0.27100000000000002</v>
      </c>
      <c r="Q4">
        <v>0.33600000000000002</v>
      </c>
      <c r="R4">
        <v>0.41599999999999998</v>
      </c>
      <c r="S4">
        <v>0.752</v>
      </c>
      <c r="T4">
        <v>7823</v>
      </c>
      <c r="U4">
        <v>412</v>
      </c>
      <c r="V4">
        <v>167</v>
      </c>
      <c r="W4">
        <v>173</v>
      </c>
      <c r="X4">
        <v>150</v>
      </c>
      <c r="Y4">
        <v>77</v>
      </c>
      <c r="Z4">
        <v>208</v>
      </c>
      <c r="AA4">
        <v>0.29799999999999999</v>
      </c>
      <c r="AB4">
        <v>100</v>
      </c>
      <c r="AC4">
        <v>100</v>
      </c>
      <c r="AD4" s="2">
        <f t="shared" si="0"/>
        <v>0.3350674520235607</v>
      </c>
      <c r="AE4">
        <f t="shared" si="1"/>
        <v>3450</v>
      </c>
    </row>
    <row r="5" spans="1:31" ht="15.75">
      <c r="A5" s="1" t="s">
        <v>32</v>
      </c>
      <c r="B5">
        <v>4860</v>
      </c>
      <c r="D5">
        <v>20797</v>
      </c>
      <c r="E5">
        <v>18513</v>
      </c>
      <c r="F5">
        <v>2515</v>
      </c>
      <c r="G5">
        <v>4899</v>
      </c>
      <c r="H5">
        <v>966</v>
      </c>
      <c r="I5">
        <v>85</v>
      </c>
      <c r="J5">
        <v>588</v>
      </c>
      <c r="K5">
        <v>2483</v>
      </c>
      <c r="L5">
        <v>407</v>
      </c>
      <c r="M5">
        <v>137</v>
      </c>
      <c r="N5">
        <v>1854</v>
      </c>
      <c r="O5">
        <v>3763</v>
      </c>
      <c r="P5">
        <v>0.26500000000000001</v>
      </c>
      <c r="Q5">
        <v>0.33500000000000002</v>
      </c>
      <c r="R5">
        <v>0.42099999999999999</v>
      </c>
      <c r="S5">
        <v>0.75700000000000001</v>
      </c>
      <c r="T5">
        <v>7799</v>
      </c>
      <c r="U5">
        <v>494</v>
      </c>
      <c r="V5">
        <v>199</v>
      </c>
      <c r="W5">
        <v>69</v>
      </c>
      <c r="X5">
        <v>162</v>
      </c>
      <c r="Y5">
        <v>129</v>
      </c>
      <c r="Z5">
        <v>214</v>
      </c>
      <c r="AA5">
        <v>0.30099999999999999</v>
      </c>
      <c r="AB5">
        <v>101</v>
      </c>
      <c r="AC5">
        <v>100</v>
      </c>
      <c r="AD5" s="2">
        <f t="shared" si="0"/>
        <v>0.33654709813915468</v>
      </c>
      <c r="AE5">
        <f t="shared" si="1"/>
        <v>3260</v>
      </c>
    </row>
    <row r="6" spans="1:31" ht="15.75">
      <c r="A6" s="1" t="s">
        <v>33</v>
      </c>
      <c r="B6">
        <v>4860</v>
      </c>
      <c r="D6">
        <v>20588</v>
      </c>
      <c r="E6">
        <v>18546</v>
      </c>
      <c r="F6">
        <v>2485</v>
      </c>
      <c r="G6">
        <v>5020</v>
      </c>
      <c r="H6">
        <v>934</v>
      </c>
      <c r="I6">
        <v>148</v>
      </c>
      <c r="J6">
        <v>348</v>
      </c>
      <c r="K6">
        <v>2043</v>
      </c>
      <c r="L6">
        <v>345</v>
      </c>
      <c r="M6">
        <v>163</v>
      </c>
      <c r="N6">
        <v>1500</v>
      </c>
      <c r="O6">
        <v>2935</v>
      </c>
      <c r="P6">
        <v>0.27100000000000002</v>
      </c>
      <c r="Q6">
        <v>0.32800000000000001</v>
      </c>
      <c r="R6">
        <v>0.39300000000000002</v>
      </c>
      <c r="S6">
        <v>0.72099999999999997</v>
      </c>
      <c r="T6">
        <v>7294</v>
      </c>
      <c r="U6">
        <v>417</v>
      </c>
      <c r="V6">
        <v>149</v>
      </c>
      <c r="W6">
        <v>229</v>
      </c>
      <c r="X6">
        <v>164</v>
      </c>
      <c r="Y6">
        <v>86</v>
      </c>
      <c r="Z6">
        <v>215</v>
      </c>
      <c r="AA6">
        <v>0.30299999999999999</v>
      </c>
      <c r="AB6">
        <v>92</v>
      </c>
      <c r="AC6">
        <v>100</v>
      </c>
      <c r="AD6" s="2">
        <f t="shared" si="0"/>
        <v>0.32185107829803772</v>
      </c>
      <c r="AE6">
        <f t="shared" si="1"/>
        <v>3590</v>
      </c>
    </row>
    <row r="7" spans="1:31" ht="15.75">
      <c r="A7" s="1" t="s">
        <v>34</v>
      </c>
      <c r="B7">
        <v>4860</v>
      </c>
      <c r="D7">
        <v>21067</v>
      </c>
      <c r="E7">
        <v>18736</v>
      </c>
      <c r="F7">
        <v>2645</v>
      </c>
      <c r="G7">
        <v>5050</v>
      </c>
      <c r="H7">
        <v>997</v>
      </c>
      <c r="I7">
        <v>145</v>
      </c>
      <c r="J7">
        <v>636</v>
      </c>
      <c r="K7">
        <v>2517</v>
      </c>
      <c r="L7">
        <v>349</v>
      </c>
      <c r="M7">
        <v>122</v>
      </c>
      <c r="N7">
        <v>1919</v>
      </c>
      <c r="O7">
        <v>3759</v>
      </c>
      <c r="P7">
        <v>0.27</v>
      </c>
      <c r="Q7">
        <v>0.34100000000000003</v>
      </c>
      <c r="R7">
        <v>0.44</v>
      </c>
      <c r="S7">
        <v>0.78100000000000003</v>
      </c>
      <c r="T7">
        <v>8245</v>
      </c>
      <c r="U7">
        <v>405</v>
      </c>
      <c r="V7">
        <v>184</v>
      </c>
      <c r="W7">
        <v>78</v>
      </c>
      <c r="X7">
        <v>150</v>
      </c>
      <c r="Y7">
        <v>106</v>
      </c>
      <c r="Z7">
        <v>201</v>
      </c>
      <c r="AA7">
        <v>0.30499999999999999</v>
      </c>
      <c r="AB7">
        <v>108</v>
      </c>
      <c r="AC7">
        <v>100</v>
      </c>
      <c r="AD7" s="2">
        <f t="shared" si="0"/>
        <v>0.34536288982769259</v>
      </c>
      <c r="AE7">
        <f t="shared" si="1"/>
        <v>3272</v>
      </c>
    </row>
    <row r="8" spans="1:31" ht="15.75">
      <c r="A8" s="1" t="s">
        <v>35</v>
      </c>
      <c r="B8">
        <v>4860</v>
      </c>
      <c r="D8">
        <v>21278</v>
      </c>
      <c r="E8">
        <v>18982</v>
      </c>
      <c r="F8">
        <v>2767</v>
      </c>
      <c r="G8">
        <v>5061</v>
      </c>
      <c r="H8">
        <v>978</v>
      </c>
      <c r="I8">
        <v>198</v>
      </c>
      <c r="J8">
        <v>476</v>
      </c>
      <c r="K8">
        <v>2102</v>
      </c>
      <c r="L8">
        <v>291</v>
      </c>
      <c r="M8">
        <v>121</v>
      </c>
      <c r="N8">
        <v>1825</v>
      </c>
      <c r="O8">
        <v>3901</v>
      </c>
      <c r="P8">
        <v>0.26700000000000002</v>
      </c>
      <c r="Q8">
        <v>0.33400000000000002</v>
      </c>
      <c r="R8">
        <v>0.41399999999999998</v>
      </c>
      <c r="S8">
        <v>0.749</v>
      </c>
      <c r="T8">
        <v>7863</v>
      </c>
      <c r="U8">
        <v>332</v>
      </c>
      <c r="V8">
        <v>180</v>
      </c>
      <c r="W8">
        <v>153</v>
      </c>
      <c r="X8">
        <v>138</v>
      </c>
      <c r="Y8">
        <v>85</v>
      </c>
      <c r="Z8">
        <v>207</v>
      </c>
      <c r="AA8">
        <v>0.311</v>
      </c>
      <c r="AB8">
        <v>99</v>
      </c>
      <c r="AC8">
        <v>100</v>
      </c>
      <c r="AD8" s="2">
        <f t="shared" si="0"/>
        <v>0.33349656922643101</v>
      </c>
      <c r="AE8">
        <f t="shared" si="1"/>
        <v>3409</v>
      </c>
    </row>
    <row r="9" spans="1:31" ht="15.75">
      <c r="A9" s="1" t="s">
        <v>36</v>
      </c>
      <c r="B9">
        <v>4860</v>
      </c>
      <c r="D9">
        <v>20817</v>
      </c>
      <c r="E9">
        <v>18445</v>
      </c>
      <c r="F9">
        <v>2631</v>
      </c>
      <c r="G9">
        <v>4987</v>
      </c>
      <c r="H9">
        <v>998</v>
      </c>
      <c r="I9">
        <v>109</v>
      </c>
      <c r="J9">
        <v>676</v>
      </c>
      <c r="K9">
        <v>2561</v>
      </c>
      <c r="L9">
        <v>257</v>
      </c>
      <c r="M9">
        <v>109</v>
      </c>
      <c r="N9">
        <v>1990</v>
      </c>
      <c r="O9">
        <v>3891</v>
      </c>
      <c r="P9">
        <v>0.27</v>
      </c>
      <c r="Q9">
        <v>0.34499999999999997</v>
      </c>
      <c r="R9">
        <v>0.44600000000000001</v>
      </c>
      <c r="S9">
        <v>0.79100000000000004</v>
      </c>
      <c r="T9">
        <v>8231</v>
      </c>
      <c r="U9">
        <v>434</v>
      </c>
      <c r="V9">
        <v>193</v>
      </c>
      <c r="W9">
        <v>45</v>
      </c>
      <c r="X9">
        <v>144</v>
      </c>
      <c r="Y9">
        <v>147</v>
      </c>
      <c r="Z9">
        <v>174</v>
      </c>
      <c r="AA9">
        <v>0.307</v>
      </c>
      <c r="AB9">
        <v>110</v>
      </c>
      <c r="AC9">
        <v>100</v>
      </c>
      <c r="AD9" s="2">
        <f t="shared" si="0"/>
        <v>0.34784791276360666</v>
      </c>
      <c r="AE9">
        <f t="shared" si="1"/>
        <v>3204</v>
      </c>
    </row>
    <row r="10" spans="1:31" ht="15.75">
      <c r="A10" s="1" t="s">
        <v>37</v>
      </c>
      <c r="B10">
        <v>2269</v>
      </c>
      <c r="D10">
        <v>9781</v>
      </c>
      <c r="E10">
        <v>8610</v>
      </c>
      <c r="F10">
        <v>1210</v>
      </c>
      <c r="G10">
        <v>2207</v>
      </c>
      <c r="H10">
        <v>434</v>
      </c>
      <c r="I10">
        <v>12</v>
      </c>
      <c r="J10">
        <v>385</v>
      </c>
      <c r="K10">
        <v>1312</v>
      </c>
      <c r="L10">
        <v>170</v>
      </c>
      <c r="M10">
        <v>49</v>
      </c>
      <c r="N10">
        <v>1025</v>
      </c>
      <c r="O10">
        <v>1941</v>
      </c>
      <c r="P10">
        <v>0.25600000000000001</v>
      </c>
      <c r="Q10">
        <v>0.33800000000000002</v>
      </c>
      <c r="R10">
        <v>0.44400000000000001</v>
      </c>
      <c r="S10">
        <v>0.78200000000000003</v>
      </c>
      <c r="T10">
        <v>3820</v>
      </c>
      <c r="U10">
        <v>196</v>
      </c>
      <c r="V10">
        <v>68</v>
      </c>
      <c r="W10">
        <v>15</v>
      </c>
      <c r="X10">
        <v>63</v>
      </c>
      <c r="Y10">
        <v>66</v>
      </c>
      <c r="Z10">
        <v>83</v>
      </c>
      <c r="AA10">
        <v>0.28699999999999998</v>
      </c>
      <c r="AB10">
        <v>108</v>
      </c>
      <c r="AC10">
        <v>100</v>
      </c>
      <c r="AD10" s="2">
        <f t="shared" si="0"/>
        <v>0.34391882220631836</v>
      </c>
      <c r="AE10">
        <f t="shared" si="1"/>
        <v>1376</v>
      </c>
    </row>
    <row r="11" spans="1:31" ht="15.75">
      <c r="A11" s="1" t="s">
        <v>38</v>
      </c>
      <c r="B11">
        <v>2585</v>
      </c>
      <c r="D11">
        <v>5967</v>
      </c>
      <c r="E11">
        <v>5031</v>
      </c>
      <c r="F11">
        <v>288</v>
      </c>
      <c r="G11">
        <v>682</v>
      </c>
      <c r="H11">
        <v>103</v>
      </c>
      <c r="I11">
        <v>6</v>
      </c>
      <c r="J11">
        <v>26</v>
      </c>
      <c r="K11">
        <v>269</v>
      </c>
      <c r="L11">
        <v>25</v>
      </c>
      <c r="M11">
        <v>9</v>
      </c>
      <c r="N11">
        <v>231</v>
      </c>
      <c r="O11">
        <v>1969</v>
      </c>
      <c r="P11">
        <v>0.13600000000000001</v>
      </c>
      <c r="Q11">
        <v>0.17599999999999999</v>
      </c>
      <c r="R11">
        <v>0.17399999999999999</v>
      </c>
      <c r="S11">
        <v>0.35</v>
      </c>
      <c r="T11">
        <v>875</v>
      </c>
      <c r="U11">
        <v>54</v>
      </c>
      <c r="V11">
        <v>20</v>
      </c>
      <c r="W11">
        <v>671</v>
      </c>
      <c r="X11">
        <v>14</v>
      </c>
      <c r="Y11">
        <v>0</v>
      </c>
      <c r="Z11">
        <v>56</v>
      </c>
      <c r="AA11">
        <v>0.215</v>
      </c>
      <c r="AB11">
        <v>-6</v>
      </c>
      <c r="AC11">
        <v>100</v>
      </c>
      <c r="AD11" s="2">
        <f t="shared" si="0"/>
        <v>0.15299480475951066</v>
      </c>
      <c r="AE11">
        <f t="shared" si="1"/>
        <v>547</v>
      </c>
    </row>
    <row r="12" spans="1:31" ht="15.75">
      <c r="A12" s="1" t="s">
        <v>39</v>
      </c>
      <c r="B12">
        <v>3099</v>
      </c>
      <c r="D12">
        <v>5381</v>
      </c>
      <c r="E12">
        <v>4648</v>
      </c>
      <c r="F12">
        <v>543</v>
      </c>
      <c r="G12">
        <v>1047</v>
      </c>
      <c r="H12">
        <v>225</v>
      </c>
      <c r="I12">
        <v>26</v>
      </c>
      <c r="J12">
        <v>106</v>
      </c>
      <c r="K12">
        <v>635</v>
      </c>
      <c r="L12">
        <v>62</v>
      </c>
      <c r="M12">
        <v>17</v>
      </c>
      <c r="N12">
        <v>575</v>
      </c>
      <c r="O12">
        <v>1284</v>
      </c>
      <c r="P12">
        <v>0.22500000000000001</v>
      </c>
      <c r="Q12">
        <v>0.315</v>
      </c>
      <c r="R12">
        <v>0.35299999999999998</v>
      </c>
      <c r="S12">
        <v>0.66800000000000004</v>
      </c>
      <c r="T12">
        <v>1642</v>
      </c>
      <c r="U12">
        <v>97</v>
      </c>
      <c r="V12">
        <v>54</v>
      </c>
      <c r="W12">
        <v>59</v>
      </c>
      <c r="X12">
        <v>45</v>
      </c>
      <c r="Y12">
        <v>44</v>
      </c>
      <c r="Z12">
        <v>47</v>
      </c>
      <c r="AA12">
        <v>0.28499999999999998</v>
      </c>
      <c r="AB12">
        <v>79</v>
      </c>
      <c r="AC12">
        <v>100</v>
      </c>
      <c r="AD12" s="2">
        <f t="shared" si="0"/>
        <v>0.29981787771789631</v>
      </c>
      <c r="AE12">
        <f t="shared" si="1"/>
        <v>690</v>
      </c>
    </row>
    <row r="13" spans="1:31" ht="15.75">
      <c r="A13" s="1" t="s">
        <v>40</v>
      </c>
      <c r="B13">
        <v>142</v>
      </c>
      <c r="D13">
        <v>142</v>
      </c>
      <c r="E13">
        <v>121</v>
      </c>
      <c r="F13">
        <v>8</v>
      </c>
      <c r="G13">
        <v>12</v>
      </c>
      <c r="H13">
        <v>2</v>
      </c>
      <c r="I13">
        <v>0</v>
      </c>
      <c r="J13">
        <v>0</v>
      </c>
      <c r="K13">
        <v>11</v>
      </c>
      <c r="L13">
        <v>1</v>
      </c>
      <c r="M13">
        <v>1</v>
      </c>
      <c r="N13">
        <v>13</v>
      </c>
      <c r="O13">
        <v>38</v>
      </c>
      <c r="P13">
        <v>9.9000000000000005E-2</v>
      </c>
      <c r="Q13">
        <v>0.20699999999999999</v>
      </c>
      <c r="R13">
        <v>0.11600000000000001</v>
      </c>
      <c r="S13">
        <v>0.32300000000000001</v>
      </c>
      <c r="T13">
        <v>14</v>
      </c>
      <c r="U13">
        <v>2</v>
      </c>
      <c r="V13">
        <v>4</v>
      </c>
      <c r="W13">
        <v>2</v>
      </c>
      <c r="X13">
        <v>2</v>
      </c>
      <c r="Y13">
        <v>3</v>
      </c>
      <c r="Z13">
        <v>1</v>
      </c>
      <c r="AA13">
        <v>0.14099999999999999</v>
      </c>
      <c r="AB13">
        <v>-10</v>
      </c>
      <c r="AC13">
        <v>100</v>
      </c>
      <c r="AD13" s="2">
        <f t="shared" si="0"/>
        <v>0.1591549295774648</v>
      </c>
      <c r="AE13">
        <f t="shared" si="1"/>
        <v>10</v>
      </c>
    </row>
    <row r="14" spans="1:31" ht="15.75">
      <c r="A14" s="1" t="s">
        <v>41</v>
      </c>
      <c r="B14">
        <v>13</v>
      </c>
      <c r="D14">
        <v>15</v>
      </c>
      <c r="E14">
        <v>12</v>
      </c>
      <c r="F14">
        <v>1</v>
      </c>
      <c r="G14">
        <v>3</v>
      </c>
      <c r="H14">
        <v>1</v>
      </c>
      <c r="I14">
        <v>0</v>
      </c>
      <c r="J14">
        <v>0</v>
      </c>
      <c r="K14">
        <v>4</v>
      </c>
      <c r="L14">
        <v>0</v>
      </c>
      <c r="M14">
        <v>0</v>
      </c>
      <c r="N14">
        <v>2</v>
      </c>
      <c r="O14">
        <v>2</v>
      </c>
      <c r="P14">
        <v>0.25</v>
      </c>
      <c r="Q14">
        <v>0.33300000000000002</v>
      </c>
      <c r="R14">
        <v>0.33300000000000002</v>
      </c>
      <c r="S14">
        <v>0.66700000000000004</v>
      </c>
      <c r="T14">
        <v>4</v>
      </c>
      <c r="U14">
        <v>0</v>
      </c>
      <c r="V14">
        <v>0</v>
      </c>
      <c r="W14">
        <v>0</v>
      </c>
      <c r="X14">
        <v>1</v>
      </c>
      <c r="Y14">
        <v>0</v>
      </c>
      <c r="Z14">
        <v>0</v>
      </c>
      <c r="AA14">
        <v>0.27300000000000002</v>
      </c>
      <c r="AB14">
        <v>80</v>
      </c>
      <c r="AC14">
        <v>100</v>
      </c>
      <c r="AD14" s="2">
        <f t="shared" si="0"/>
        <v>0.29866666666666669</v>
      </c>
      <c r="AE14">
        <f t="shared" si="1"/>
        <v>2</v>
      </c>
    </row>
    <row r="15" spans="1:31" ht="15.75">
      <c r="A15" s="1" t="s">
        <v>42</v>
      </c>
      <c r="B15">
        <v>4860</v>
      </c>
      <c r="D15">
        <v>102896</v>
      </c>
      <c r="E15">
        <v>91524</v>
      </c>
      <c r="F15">
        <v>12342</v>
      </c>
      <c r="G15">
        <v>24499</v>
      </c>
      <c r="H15">
        <v>5003</v>
      </c>
      <c r="I15">
        <v>453</v>
      </c>
      <c r="J15">
        <v>2737</v>
      </c>
      <c r="K15">
        <v>11976</v>
      </c>
      <c r="L15">
        <v>1817</v>
      </c>
      <c r="M15">
        <v>707</v>
      </c>
      <c r="N15">
        <v>9066</v>
      </c>
      <c r="O15">
        <v>16882</v>
      </c>
      <c r="P15">
        <v>0.26800000000000002</v>
      </c>
      <c r="Q15">
        <v>0.33700000000000002</v>
      </c>
      <c r="R15">
        <v>0.42199999999999999</v>
      </c>
      <c r="S15">
        <v>0.75900000000000001</v>
      </c>
      <c r="T15">
        <v>38619</v>
      </c>
      <c r="U15">
        <v>2281</v>
      </c>
      <c r="V15">
        <v>895</v>
      </c>
      <c r="W15">
        <v>616</v>
      </c>
      <c r="X15">
        <v>795</v>
      </c>
      <c r="Y15">
        <v>734</v>
      </c>
      <c r="Z15">
        <v>960</v>
      </c>
      <c r="AA15">
        <v>0.29899999999999999</v>
      </c>
      <c r="AB15">
        <v>102</v>
      </c>
      <c r="AC15">
        <v>100</v>
      </c>
      <c r="AD15" s="2">
        <f t="shared" si="0"/>
        <v>0.33506103249883379</v>
      </c>
      <c r="AE15">
        <f t="shared" si="1"/>
        <v>16306</v>
      </c>
    </row>
    <row r="16" spans="1:31" ht="15.75">
      <c r="A16" s="1" t="s">
        <v>43</v>
      </c>
      <c r="B16">
        <v>4860</v>
      </c>
      <c r="D16">
        <v>63162</v>
      </c>
      <c r="E16">
        <v>56163</v>
      </c>
      <c r="F16">
        <v>8043</v>
      </c>
      <c r="G16">
        <v>15098</v>
      </c>
      <c r="H16">
        <v>2973</v>
      </c>
      <c r="I16">
        <v>452</v>
      </c>
      <c r="J16">
        <v>1788</v>
      </c>
      <c r="K16">
        <v>7180</v>
      </c>
      <c r="L16">
        <v>897</v>
      </c>
      <c r="M16">
        <v>352</v>
      </c>
      <c r="N16">
        <v>5734</v>
      </c>
      <c r="O16">
        <v>11551</v>
      </c>
      <c r="P16">
        <v>0.26900000000000002</v>
      </c>
      <c r="Q16">
        <v>0.34</v>
      </c>
      <c r="R16">
        <v>0.433</v>
      </c>
      <c r="S16">
        <v>0.77300000000000002</v>
      </c>
      <c r="T16">
        <v>24339</v>
      </c>
      <c r="U16">
        <v>1171</v>
      </c>
      <c r="V16">
        <v>557</v>
      </c>
      <c r="W16">
        <v>276</v>
      </c>
      <c r="X16">
        <v>432</v>
      </c>
      <c r="Y16">
        <v>338</v>
      </c>
      <c r="Z16">
        <v>582</v>
      </c>
      <c r="AA16">
        <v>0.308</v>
      </c>
      <c r="AB16">
        <v>106</v>
      </c>
      <c r="AC16">
        <v>100</v>
      </c>
      <c r="AD16" s="2">
        <f t="shared" si="0"/>
        <v>0.34218438301510395</v>
      </c>
      <c r="AE16">
        <f t="shared" si="1"/>
        <v>9885</v>
      </c>
    </row>
    <row r="17" spans="1:31" ht="15.75">
      <c r="A17" s="1" t="s">
        <v>44</v>
      </c>
      <c r="B17">
        <v>4860</v>
      </c>
      <c r="D17">
        <v>82426</v>
      </c>
      <c r="E17">
        <v>73776</v>
      </c>
      <c r="F17">
        <v>9907</v>
      </c>
      <c r="G17">
        <v>19614</v>
      </c>
      <c r="H17">
        <v>3893</v>
      </c>
      <c r="I17">
        <v>509</v>
      </c>
      <c r="J17">
        <v>1785</v>
      </c>
      <c r="K17">
        <v>8568</v>
      </c>
      <c r="L17">
        <v>1311</v>
      </c>
      <c r="M17">
        <v>556</v>
      </c>
      <c r="N17">
        <v>6686</v>
      </c>
      <c r="O17">
        <v>13265</v>
      </c>
      <c r="P17">
        <v>0.26600000000000001</v>
      </c>
      <c r="Q17">
        <v>0.33</v>
      </c>
      <c r="R17">
        <v>0.40500000000000003</v>
      </c>
      <c r="S17">
        <v>0.73499999999999999</v>
      </c>
      <c r="T17">
        <v>29880</v>
      </c>
      <c r="U17">
        <v>1646</v>
      </c>
      <c r="V17">
        <v>680</v>
      </c>
      <c r="W17">
        <v>678</v>
      </c>
      <c r="X17">
        <v>606</v>
      </c>
      <c r="Y17">
        <v>390</v>
      </c>
      <c r="Z17">
        <v>795</v>
      </c>
      <c r="AA17">
        <v>0.3</v>
      </c>
      <c r="AB17">
        <v>96</v>
      </c>
      <c r="AC17">
        <v>100</v>
      </c>
      <c r="AD17" s="2">
        <f t="shared" si="0"/>
        <v>0.32709254361487883</v>
      </c>
      <c r="AE17">
        <f t="shared" si="1"/>
        <v>13427</v>
      </c>
    </row>
    <row r="18" spans="1:31" ht="15.75">
      <c r="A18" s="1" t="s">
        <v>45</v>
      </c>
      <c r="B18">
        <v>4860</v>
      </c>
      <c r="D18">
        <v>83632</v>
      </c>
      <c r="E18">
        <v>73911</v>
      </c>
      <c r="F18">
        <v>10478</v>
      </c>
      <c r="G18">
        <v>19983</v>
      </c>
      <c r="H18">
        <v>4083</v>
      </c>
      <c r="I18">
        <v>396</v>
      </c>
      <c r="J18">
        <v>2740</v>
      </c>
      <c r="K18">
        <v>10588</v>
      </c>
      <c r="L18">
        <v>1403</v>
      </c>
      <c r="M18">
        <v>503</v>
      </c>
      <c r="N18">
        <v>8114</v>
      </c>
      <c r="O18">
        <v>15168</v>
      </c>
      <c r="P18">
        <v>0.27</v>
      </c>
      <c r="Q18">
        <v>0.34599999999999997</v>
      </c>
      <c r="R18">
        <v>0.44800000000000001</v>
      </c>
      <c r="S18">
        <v>0.79400000000000004</v>
      </c>
      <c r="T18">
        <v>33078</v>
      </c>
      <c r="U18">
        <v>1806</v>
      </c>
      <c r="V18">
        <v>772</v>
      </c>
      <c r="W18">
        <v>214</v>
      </c>
      <c r="X18">
        <v>621</v>
      </c>
      <c r="Y18">
        <v>682</v>
      </c>
      <c r="Z18">
        <v>747</v>
      </c>
      <c r="AA18">
        <v>0.30499999999999999</v>
      </c>
      <c r="AB18">
        <v>111</v>
      </c>
      <c r="AC18">
        <v>100</v>
      </c>
      <c r="AD18" s="2">
        <f t="shared" si="0"/>
        <v>0.34829443275301319</v>
      </c>
      <c r="AE18">
        <f t="shared" si="1"/>
        <v>12764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8"/>
  <sheetViews>
    <sheetView workbookViewId="0">
      <selection activeCell="D1" sqref="D1:D1048576"/>
    </sheetView>
  </sheetViews>
  <sheetFormatPr defaultRowHeight="15"/>
  <cols>
    <col min="1" max="1" width="12" bestFit="1" customWidth="1"/>
    <col min="2" max="2" width="4" bestFit="1" customWidth="1"/>
    <col min="3" max="3" width="3.28515625" bestFit="1" customWidth="1"/>
    <col min="4" max="5" width="5" bestFit="1" customWidth="1"/>
    <col min="6" max="8" width="4" bestFit="1" customWidth="1"/>
    <col min="9" max="9" width="3.140625" bestFit="1" customWidth="1"/>
    <col min="10" max="12" width="4" bestFit="1" customWidth="1"/>
    <col min="13" max="13" width="3.140625" bestFit="1" customWidth="1"/>
    <col min="14" max="15" width="4" bestFit="1" customWidth="1"/>
    <col min="16" max="19" width="6" bestFit="1" customWidth="1"/>
    <col min="20" max="20" width="5" bestFit="1" customWidth="1"/>
    <col min="21" max="21" width="4.7109375" bestFit="1" customWidth="1"/>
    <col min="22" max="22" width="4.5703125" bestFit="1" customWidth="1"/>
    <col min="23" max="23" width="3.28515625" bestFit="1" customWidth="1"/>
    <col min="24" max="24" width="3" bestFit="1" customWidth="1"/>
    <col min="25" max="25" width="3.85546875" bestFit="1" customWidth="1"/>
    <col min="26" max="26" width="4.5703125" bestFit="1" customWidth="1"/>
    <col min="27" max="28" width="6.28515625" bestFit="1" customWidth="1"/>
    <col min="29" max="29" width="6.42578125" bestFit="1" customWidth="1"/>
    <col min="30" max="30" width="8.7109375" bestFit="1" customWidth="1"/>
    <col min="31" max="31" width="4" bestFit="1" customWidth="1"/>
  </cols>
  <sheetData>
    <row r="1" spans="1:31" ht="15.7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46</v>
      </c>
      <c r="AE1" t="s">
        <v>47</v>
      </c>
    </row>
    <row r="2" spans="1:31" ht="15.75">
      <c r="A2" s="1" t="s">
        <v>29</v>
      </c>
      <c r="B2">
        <v>162</v>
      </c>
      <c r="D2">
        <v>618</v>
      </c>
      <c r="E2">
        <v>571</v>
      </c>
      <c r="F2">
        <v>62</v>
      </c>
      <c r="G2">
        <v>133</v>
      </c>
      <c r="H2">
        <v>25</v>
      </c>
      <c r="I2">
        <v>1</v>
      </c>
      <c r="J2">
        <v>13</v>
      </c>
      <c r="K2">
        <v>55</v>
      </c>
      <c r="L2">
        <v>15</v>
      </c>
      <c r="M2">
        <v>5</v>
      </c>
      <c r="N2">
        <v>29</v>
      </c>
      <c r="O2">
        <v>81</v>
      </c>
      <c r="P2">
        <v>0.23300000000000001</v>
      </c>
      <c r="Q2">
        <v>0.27600000000000002</v>
      </c>
      <c r="R2">
        <v>0.34899999999999998</v>
      </c>
      <c r="S2">
        <v>0.624</v>
      </c>
      <c r="T2">
        <v>199</v>
      </c>
      <c r="U2">
        <v>21</v>
      </c>
      <c r="V2">
        <v>6</v>
      </c>
      <c r="W2">
        <v>9</v>
      </c>
      <c r="X2">
        <v>3</v>
      </c>
      <c r="Y2">
        <v>1</v>
      </c>
      <c r="Z2">
        <v>7</v>
      </c>
      <c r="AA2">
        <v>0.25</v>
      </c>
      <c r="AB2">
        <v>60</v>
      </c>
      <c r="AC2">
        <v>74</v>
      </c>
      <c r="AD2" s="2">
        <f>(0.72*(N2-Y2)+(0.75*V2)+(0.9*AE2)+(0.92*Z2)+(1.24*H2)+(1.56*I2)+(1.95*J2))/D2</f>
        <v>0.28092233009708734</v>
      </c>
      <c r="AE2">
        <f>G2-H2-I2-J2</f>
        <v>94</v>
      </c>
    </row>
    <row r="3" spans="1:31" ht="15.75">
      <c r="A3" s="1" t="s">
        <v>30</v>
      </c>
      <c r="B3">
        <v>162</v>
      </c>
      <c r="D3">
        <v>693</v>
      </c>
      <c r="E3">
        <v>581</v>
      </c>
      <c r="F3">
        <v>102</v>
      </c>
      <c r="G3">
        <v>133</v>
      </c>
      <c r="H3">
        <v>31</v>
      </c>
      <c r="I3">
        <v>2</v>
      </c>
      <c r="J3">
        <v>41</v>
      </c>
      <c r="K3">
        <v>107</v>
      </c>
      <c r="L3">
        <v>16</v>
      </c>
      <c r="M3">
        <v>3</v>
      </c>
      <c r="N3">
        <v>99</v>
      </c>
      <c r="O3">
        <v>188</v>
      </c>
      <c r="P3">
        <v>0.22900000000000001</v>
      </c>
      <c r="Q3">
        <v>0.34899999999999998</v>
      </c>
      <c r="R3">
        <v>0.501</v>
      </c>
      <c r="S3">
        <v>0.85</v>
      </c>
      <c r="T3">
        <v>291</v>
      </c>
      <c r="U3">
        <v>6</v>
      </c>
      <c r="V3">
        <v>10</v>
      </c>
      <c r="W3">
        <v>0</v>
      </c>
      <c r="X3">
        <v>3</v>
      </c>
      <c r="Y3">
        <v>11</v>
      </c>
      <c r="Z3">
        <v>4</v>
      </c>
      <c r="AA3">
        <v>0.25900000000000001</v>
      </c>
      <c r="AB3">
        <v>116</v>
      </c>
      <c r="AC3">
        <v>100</v>
      </c>
      <c r="AD3" s="2">
        <f t="shared" ref="AD3:AD18" si="0">(0.72*(N3-Y3)+(0.75*V3)+(0.9*AE3)+(0.92*Z3)+(1.24*H3)+(1.56*I3)+(1.95*J3))/D3</f>
        <v>0.35952380952380958</v>
      </c>
      <c r="AE3">
        <f t="shared" ref="AE3:AE18" si="1">G3-H3-I3-J3</f>
        <v>59</v>
      </c>
    </row>
    <row r="4" spans="1:31" ht="15.75">
      <c r="A4" s="1" t="s">
        <v>31</v>
      </c>
      <c r="B4">
        <v>162</v>
      </c>
      <c r="D4">
        <v>679</v>
      </c>
      <c r="E4">
        <v>584</v>
      </c>
      <c r="F4">
        <v>76</v>
      </c>
      <c r="G4">
        <v>152</v>
      </c>
      <c r="H4">
        <v>25</v>
      </c>
      <c r="I4">
        <v>6</v>
      </c>
      <c r="J4">
        <v>14</v>
      </c>
      <c r="K4">
        <v>72</v>
      </c>
      <c r="L4">
        <v>12</v>
      </c>
      <c r="M4">
        <v>4</v>
      </c>
      <c r="N4">
        <v>86</v>
      </c>
      <c r="O4">
        <v>114</v>
      </c>
      <c r="P4">
        <v>0.26</v>
      </c>
      <c r="Q4">
        <v>0.35599999999999998</v>
      </c>
      <c r="R4">
        <v>0.39600000000000002</v>
      </c>
      <c r="S4">
        <v>0.752</v>
      </c>
      <c r="T4">
        <v>231</v>
      </c>
      <c r="U4">
        <v>6</v>
      </c>
      <c r="V4">
        <v>3</v>
      </c>
      <c r="W4">
        <v>2</v>
      </c>
      <c r="X4">
        <v>4</v>
      </c>
      <c r="Y4">
        <v>3</v>
      </c>
      <c r="Z4">
        <v>4</v>
      </c>
      <c r="AA4">
        <v>0.3</v>
      </c>
      <c r="AB4">
        <v>94</v>
      </c>
      <c r="AC4">
        <v>101</v>
      </c>
      <c r="AD4" s="2">
        <f t="shared" si="0"/>
        <v>0.33821796759941097</v>
      </c>
      <c r="AE4">
        <f t="shared" si="1"/>
        <v>107</v>
      </c>
    </row>
    <row r="5" spans="1:31" ht="15.75">
      <c r="A5" s="1" t="s">
        <v>32</v>
      </c>
      <c r="B5">
        <v>162</v>
      </c>
      <c r="D5">
        <v>715</v>
      </c>
      <c r="E5">
        <v>623</v>
      </c>
      <c r="F5">
        <v>110</v>
      </c>
      <c r="G5">
        <v>176</v>
      </c>
      <c r="H5">
        <v>44</v>
      </c>
      <c r="I5">
        <v>1</v>
      </c>
      <c r="J5">
        <v>36</v>
      </c>
      <c r="K5">
        <v>120</v>
      </c>
      <c r="L5">
        <v>60</v>
      </c>
      <c r="M5">
        <v>15</v>
      </c>
      <c r="N5">
        <v>77</v>
      </c>
      <c r="O5">
        <v>144</v>
      </c>
      <c r="P5">
        <v>0.28299999999999997</v>
      </c>
      <c r="Q5">
        <v>0.36499999999999999</v>
      </c>
      <c r="R5">
        <v>0.53</v>
      </c>
      <c r="S5">
        <v>0.89500000000000002</v>
      </c>
      <c r="T5">
        <v>330</v>
      </c>
      <c r="U5">
        <v>26</v>
      </c>
      <c r="V5">
        <v>8</v>
      </c>
      <c r="W5">
        <v>0</v>
      </c>
      <c r="X5">
        <v>7</v>
      </c>
      <c r="Y5">
        <v>10</v>
      </c>
      <c r="Z5">
        <v>8</v>
      </c>
      <c r="AA5">
        <v>0.311</v>
      </c>
      <c r="AB5">
        <v>127</v>
      </c>
      <c r="AC5">
        <v>135</v>
      </c>
      <c r="AD5" s="2">
        <f t="shared" si="0"/>
        <v>0.38240559440559441</v>
      </c>
      <c r="AE5">
        <f t="shared" si="1"/>
        <v>95</v>
      </c>
    </row>
    <row r="6" spans="1:31" ht="15.75">
      <c r="A6" s="1" t="s">
        <v>33</v>
      </c>
      <c r="B6">
        <v>162</v>
      </c>
      <c r="D6">
        <v>670</v>
      </c>
      <c r="E6">
        <v>595</v>
      </c>
      <c r="F6">
        <v>105</v>
      </c>
      <c r="G6">
        <v>194</v>
      </c>
      <c r="H6">
        <v>40</v>
      </c>
      <c r="I6">
        <v>10</v>
      </c>
      <c r="J6">
        <v>17</v>
      </c>
      <c r="K6">
        <v>77</v>
      </c>
      <c r="L6">
        <v>9</v>
      </c>
      <c r="M6">
        <v>6</v>
      </c>
      <c r="N6">
        <v>62</v>
      </c>
      <c r="O6">
        <v>113</v>
      </c>
      <c r="P6">
        <v>0.32600000000000001</v>
      </c>
      <c r="Q6">
        <v>0.39200000000000002</v>
      </c>
      <c r="R6">
        <v>0.51300000000000001</v>
      </c>
      <c r="S6">
        <v>0.90400000000000003</v>
      </c>
      <c r="T6">
        <v>305</v>
      </c>
      <c r="U6">
        <v>5</v>
      </c>
      <c r="V6">
        <v>5</v>
      </c>
      <c r="W6">
        <v>4</v>
      </c>
      <c r="X6">
        <v>4</v>
      </c>
      <c r="Y6">
        <v>2</v>
      </c>
      <c r="Z6">
        <v>6</v>
      </c>
      <c r="AA6">
        <v>0.377</v>
      </c>
      <c r="AB6">
        <v>131</v>
      </c>
      <c r="AC6">
        <v>150</v>
      </c>
      <c r="AD6" s="2">
        <f t="shared" si="0"/>
        <v>0.39570149253731346</v>
      </c>
      <c r="AE6">
        <f t="shared" si="1"/>
        <v>127</v>
      </c>
    </row>
    <row r="7" spans="1:31" ht="15.75">
      <c r="A7" s="1" t="s">
        <v>34</v>
      </c>
      <c r="B7">
        <v>162</v>
      </c>
      <c r="D7">
        <v>721</v>
      </c>
      <c r="E7">
        <v>646</v>
      </c>
      <c r="F7">
        <v>104</v>
      </c>
      <c r="G7">
        <v>199</v>
      </c>
      <c r="H7">
        <v>30</v>
      </c>
      <c r="I7">
        <v>8</v>
      </c>
      <c r="J7">
        <v>20</v>
      </c>
      <c r="K7">
        <v>79</v>
      </c>
      <c r="L7">
        <v>24</v>
      </c>
      <c r="M7">
        <v>12</v>
      </c>
      <c r="N7">
        <v>60</v>
      </c>
      <c r="O7">
        <v>106</v>
      </c>
      <c r="P7">
        <v>0.308</v>
      </c>
      <c r="Q7">
        <v>0.371</v>
      </c>
      <c r="R7">
        <v>0.47199999999999998</v>
      </c>
      <c r="S7">
        <v>0.84299999999999997</v>
      </c>
      <c r="T7">
        <v>305</v>
      </c>
      <c r="U7">
        <v>8</v>
      </c>
      <c r="V7">
        <v>8</v>
      </c>
      <c r="W7">
        <v>2</v>
      </c>
      <c r="X7">
        <v>5</v>
      </c>
      <c r="Y7">
        <v>1</v>
      </c>
      <c r="Z7">
        <v>5</v>
      </c>
      <c r="AA7">
        <v>0.34100000000000003</v>
      </c>
      <c r="AB7">
        <v>116</v>
      </c>
      <c r="AC7">
        <v>116</v>
      </c>
      <c r="AD7" s="2">
        <f t="shared" si="0"/>
        <v>0.37262135922330092</v>
      </c>
      <c r="AE7">
        <f t="shared" si="1"/>
        <v>141</v>
      </c>
    </row>
    <row r="8" spans="1:31" ht="15.75">
      <c r="A8" s="1" t="s">
        <v>35</v>
      </c>
      <c r="B8">
        <v>162</v>
      </c>
      <c r="D8">
        <v>713</v>
      </c>
      <c r="E8">
        <v>639</v>
      </c>
      <c r="F8">
        <v>89</v>
      </c>
      <c r="G8">
        <v>152</v>
      </c>
      <c r="H8">
        <v>36</v>
      </c>
      <c r="I8">
        <v>4</v>
      </c>
      <c r="J8">
        <v>15</v>
      </c>
      <c r="K8">
        <v>63</v>
      </c>
      <c r="L8">
        <v>14</v>
      </c>
      <c r="M8">
        <v>8</v>
      </c>
      <c r="N8">
        <v>64</v>
      </c>
      <c r="O8">
        <v>175</v>
      </c>
      <c r="P8">
        <v>0.23799999999999999</v>
      </c>
      <c r="Q8">
        <v>0.31</v>
      </c>
      <c r="R8">
        <v>0.377</v>
      </c>
      <c r="S8">
        <v>0.68700000000000006</v>
      </c>
      <c r="T8">
        <v>241</v>
      </c>
      <c r="U8">
        <v>10</v>
      </c>
      <c r="V8">
        <v>4</v>
      </c>
      <c r="W8">
        <v>3</v>
      </c>
      <c r="X8">
        <v>3</v>
      </c>
      <c r="Y8">
        <v>0</v>
      </c>
      <c r="Z8">
        <v>7</v>
      </c>
      <c r="AA8">
        <v>0.30299999999999999</v>
      </c>
      <c r="AB8">
        <v>76</v>
      </c>
      <c r="AC8">
        <v>84</v>
      </c>
      <c r="AD8" s="2">
        <f t="shared" si="0"/>
        <v>0.31269284712482465</v>
      </c>
      <c r="AE8">
        <f t="shared" si="1"/>
        <v>97</v>
      </c>
    </row>
    <row r="9" spans="1:31" ht="15.75">
      <c r="A9" s="1" t="s">
        <v>36</v>
      </c>
      <c r="B9">
        <v>162</v>
      </c>
      <c r="D9">
        <v>613</v>
      </c>
      <c r="E9">
        <v>533</v>
      </c>
      <c r="F9">
        <v>68</v>
      </c>
      <c r="G9">
        <v>138</v>
      </c>
      <c r="H9">
        <v>39</v>
      </c>
      <c r="I9">
        <v>3</v>
      </c>
      <c r="J9">
        <v>15</v>
      </c>
      <c r="K9">
        <v>79</v>
      </c>
      <c r="L9">
        <v>12</v>
      </c>
      <c r="M9">
        <v>3</v>
      </c>
      <c r="N9">
        <v>70</v>
      </c>
      <c r="O9">
        <v>118</v>
      </c>
      <c r="P9">
        <v>0.25900000000000001</v>
      </c>
      <c r="Q9">
        <v>0.34100000000000003</v>
      </c>
      <c r="R9">
        <v>0.42799999999999999</v>
      </c>
      <c r="S9">
        <v>0.76900000000000002</v>
      </c>
      <c r="T9">
        <v>228</v>
      </c>
      <c r="U9">
        <v>10</v>
      </c>
      <c r="V9">
        <v>0</v>
      </c>
      <c r="W9">
        <v>3</v>
      </c>
      <c r="X9">
        <v>7</v>
      </c>
      <c r="Y9">
        <v>1</v>
      </c>
      <c r="Z9">
        <v>5</v>
      </c>
      <c r="AA9">
        <v>0.30199999999999999</v>
      </c>
      <c r="AB9">
        <v>97</v>
      </c>
      <c r="AC9">
        <v>95</v>
      </c>
      <c r="AD9" s="2">
        <f t="shared" si="0"/>
        <v>0.3417128874388255</v>
      </c>
      <c r="AE9">
        <f t="shared" si="1"/>
        <v>81</v>
      </c>
    </row>
    <row r="10" spans="1:31" ht="15.75">
      <c r="A10" s="1" t="s">
        <v>37</v>
      </c>
      <c r="B10">
        <v>152</v>
      </c>
      <c r="D10">
        <v>639</v>
      </c>
      <c r="E10">
        <v>549</v>
      </c>
      <c r="F10">
        <v>73</v>
      </c>
      <c r="G10">
        <v>134</v>
      </c>
      <c r="H10">
        <v>23</v>
      </c>
      <c r="I10">
        <v>1</v>
      </c>
      <c r="J10">
        <v>21</v>
      </c>
      <c r="K10">
        <v>90</v>
      </c>
      <c r="L10">
        <v>21</v>
      </c>
      <c r="M10">
        <v>4</v>
      </c>
      <c r="N10">
        <v>77</v>
      </c>
      <c r="O10">
        <v>141</v>
      </c>
      <c r="P10">
        <v>0.24399999999999999</v>
      </c>
      <c r="Q10">
        <v>0.33700000000000002</v>
      </c>
      <c r="R10">
        <v>0.40400000000000003</v>
      </c>
      <c r="S10">
        <v>0.74099999999999999</v>
      </c>
      <c r="T10">
        <v>222</v>
      </c>
      <c r="U10">
        <v>11</v>
      </c>
      <c r="V10">
        <v>4</v>
      </c>
      <c r="W10">
        <v>1</v>
      </c>
      <c r="X10">
        <v>8</v>
      </c>
      <c r="Y10">
        <v>4</v>
      </c>
      <c r="Z10">
        <v>2</v>
      </c>
      <c r="AA10">
        <v>0.28599999999999998</v>
      </c>
      <c r="AB10">
        <v>90</v>
      </c>
      <c r="AC10">
        <v>91</v>
      </c>
      <c r="AD10" s="2">
        <f t="shared" si="0"/>
        <v>0.32633802816901408</v>
      </c>
      <c r="AE10">
        <f t="shared" si="1"/>
        <v>89</v>
      </c>
    </row>
    <row r="11" spans="1:31" ht="15.75">
      <c r="A11" s="1" t="s">
        <v>38</v>
      </c>
      <c r="B11">
        <v>10</v>
      </c>
      <c r="D11">
        <v>27</v>
      </c>
      <c r="E11">
        <v>24</v>
      </c>
      <c r="F11">
        <v>2</v>
      </c>
      <c r="G11">
        <v>4</v>
      </c>
      <c r="H11">
        <v>1</v>
      </c>
      <c r="I11">
        <v>0</v>
      </c>
      <c r="J11">
        <v>0</v>
      </c>
      <c r="K11">
        <v>1</v>
      </c>
      <c r="L11">
        <v>0</v>
      </c>
      <c r="M11">
        <v>0</v>
      </c>
      <c r="N11">
        <v>2</v>
      </c>
      <c r="O11">
        <v>12</v>
      </c>
      <c r="P11">
        <v>0.16700000000000001</v>
      </c>
      <c r="Q11">
        <v>0.23100000000000001</v>
      </c>
      <c r="R11">
        <v>0.20799999999999999</v>
      </c>
      <c r="S11">
        <v>0.439</v>
      </c>
      <c r="T11">
        <v>5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0.33300000000000002</v>
      </c>
      <c r="AB11">
        <v>15</v>
      </c>
      <c r="AC11">
        <v>151</v>
      </c>
      <c r="AD11" s="2">
        <f t="shared" si="0"/>
        <v>0.19925925925925927</v>
      </c>
      <c r="AE11">
        <f t="shared" si="1"/>
        <v>3</v>
      </c>
    </row>
    <row r="12" spans="1:31" ht="15.75">
      <c r="A12" s="1" t="s">
        <v>39</v>
      </c>
      <c r="B12">
        <v>97</v>
      </c>
      <c r="D12">
        <v>138</v>
      </c>
      <c r="E12">
        <v>119</v>
      </c>
      <c r="F12">
        <v>12</v>
      </c>
      <c r="G12">
        <v>19</v>
      </c>
      <c r="H12">
        <v>3</v>
      </c>
      <c r="I12">
        <v>0</v>
      </c>
      <c r="J12">
        <v>7</v>
      </c>
      <c r="K12">
        <v>22</v>
      </c>
      <c r="L12">
        <v>11</v>
      </c>
      <c r="M12">
        <v>1</v>
      </c>
      <c r="N12">
        <v>17</v>
      </c>
      <c r="O12">
        <v>38</v>
      </c>
      <c r="P12">
        <v>0.16</v>
      </c>
      <c r="Q12">
        <v>0.26800000000000002</v>
      </c>
      <c r="R12">
        <v>0.36099999999999999</v>
      </c>
      <c r="S12">
        <v>0.629</v>
      </c>
      <c r="T12">
        <v>43</v>
      </c>
      <c r="U12">
        <v>1</v>
      </c>
      <c r="V12">
        <v>1</v>
      </c>
      <c r="W12">
        <v>0</v>
      </c>
      <c r="X12">
        <v>1</v>
      </c>
      <c r="Y12">
        <v>3</v>
      </c>
      <c r="Z12">
        <v>1</v>
      </c>
      <c r="AA12">
        <v>0.16</v>
      </c>
      <c r="AB12">
        <v>60</v>
      </c>
      <c r="AC12">
        <v>87</v>
      </c>
      <c r="AD12" s="2">
        <f t="shared" si="0"/>
        <v>0.2697101449275362</v>
      </c>
      <c r="AE12">
        <f t="shared" si="1"/>
        <v>9</v>
      </c>
    </row>
    <row r="13" spans="1:31" ht="15.75">
      <c r="A13" s="1" t="s">
        <v>40</v>
      </c>
      <c r="B13">
        <v>4</v>
      </c>
      <c r="D13">
        <v>4</v>
      </c>
      <c r="E13">
        <v>3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1</v>
      </c>
      <c r="P13">
        <v>0</v>
      </c>
      <c r="Q13">
        <v>0.25</v>
      </c>
      <c r="R13">
        <v>0</v>
      </c>
      <c r="S13">
        <v>0.25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-27</v>
      </c>
      <c r="AC13">
        <v>21</v>
      </c>
      <c r="AD13" s="2">
        <f t="shared" si="0"/>
        <v>0.18</v>
      </c>
      <c r="AE13">
        <f t="shared" si="1"/>
        <v>0</v>
      </c>
    </row>
    <row r="14" spans="1:31" ht="15.75">
      <c r="A14" s="1" t="s">
        <v>41</v>
      </c>
      <c r="B14">
        <v>1</v>
      </c>
      <c r="D14">
        <v>1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-100</v>
      </c>
      <c r="AC14">
        <v>-100</v>
      </c>
      <c r="AD14" s="2">
        <f t="shared" si="0"/>
        <v>0</v>
      </c>
      <c r="AE14">
        <f t="shared" si="1"/>
        <v>0</v>
      </c>
    </row>
    <row r="15" spans="1:31" ht="15.75">
      <c r="A15" s="1" t="s">
        <v>42</v>
      </c>
      <c r="B15">
        <v>162</v>
      </c>
      <c r="D15">
        <v>3375</v>
      </c>
      <c r="E15">
        <v>2954</v>
      </c>
      <c r="F15">
        <v>455</v>
      </c>
      <c r="G15">
        <v>788</v>
      </c>
      <c r="H15">
        <v>165</v>
      </c>
      <c r="I15">
        <v>20</v>
      </c>
      <c r="J15">
        <v>121</v>
      </c>
      <c r="K15">
        <v>431</v>
      </c>
      <c r="L15">
        <v>112</v>
      </c>
      <c r="M15">
        <v>33</v>
      </c>
      <c r="N15">
        <v>353</v>
      </c>
      <c r="O15">
        <v>640</v>
      </c>
      <c r="P15">
        <v>0.26700000000000002</v>
      </c>
      <c r="Q15">
        <v>0.34899999999999998</v>
      </c>
      <c r="R15">
        <v>0.45900000000000002</v>
      </c>
      <c r="S15">
        <v>0.80800000000000005</v>
      </c>
      <c r="T15">
        <v>1356</v>
      </c>
      <c r="U15">
        <v>64</v>
      </c>
      <c r="V15">
        <v>32</v>
      </c>
      <c r="W15">
        <v>15</v>
      </c>
      <c r="X15">
        <v>21</v>
      </c>
      <c r="Y15">
        <v>27</v>
      </c>
      <c r="Z15">
        <v>29</v>
      </c>
      <c r="AA15">
        <v>0.30099999999999999</v>
      </c>
      <c r="AB15">
        <v>106</v>
      </c>
      <c r="AC15">
        <v>112</v>
      </c>
      <c r="AD15" s="2">
        <f t="shared" si="0"/>
        <v>0.35287407407407406</v>
      </c>
      <c r="AE15">
        <f t="shared" si="1"/>
        <v>482</v>
      </c>
    </row>
    <row r="16" spans="1:31" ht="15.75">
      <c r="A16" s="1" t="s">
        <v>43</v>
      </c>
      <c r="B16">
        <v>162</v>
      </c>
      <c r="D16">
        <v>2047</v>
      </c>
      <c r="E16">
        <v>1818</v>
      </c>
      <c r="F16">
        <v>261</v>
      </c>
      <c r="G16">
        <v>489</v>
      </c>
      <c r="H16">
        <v>105</v>
      </c>
      <c r="I16">
        <v>15</v>
      </c>
      <c r="J16">
        <v>50</v>
      </c>
      <c r="K16">
        <v>221</v>
      </c>
      <c r="L16">
        <v>50</v>
      </c>
      <c r="M16">
        <v>23</v>
      </c>
      <c r="N16">
        <v>194</v>
      </c>
      <c r="O16">
        <v>399</v>
      </c>
      <c r="P16">
        <v>0.26900000000000002</v>
      </c>
      <c r="Q16">
        <v>0.34100000000000003</v>
      </c>
      <c r="R16">
        <v>0.42599999999999999</v>
      </c>
      <c r="S16">
        <v>0.76700000000000002</v>
      </c>
      <c r="T16">
        <v>774</v>
      </c>
      <c r="U16">
        <v>28</v>
      </c>
      <c r="V16">
        <v>12</v>
      </c>
      <c r="W16">
        <v>8</v>
      </c>
      <c r="X16">
        <v>15</v>
      </c>
      <c r="Y16">
        <v>2</v>
      </c>
      <c r="Z16">
        <v>17</v>
      </c>
      <c r="AA16">
        <v>0.317</v>
      </c>
      <c r="AB16">
        <v>96</v>
      </c>
      <c r="AC16">
        <v>99</v>
      </c>
      <c r="AD16" s="2">
        <f t="shared" si="0"/>
        <v>0.3424914509037616</v>
      </c>
      <c r="AE16">
        <f t="shared" si="1"/>
        <v>319</v>
      </c>
    </row>
    <row r="17" spans="1:31" ht="15.75">
      <c r="A17" s="1" t="s">
        <v>44</v>
      </c>
      <c r="B17">
        <v>162</v>
      </c>
      <c r="D17">
        <v>2680</v>
      </c>
      <c r="E17">
        <v>2389</v>
      </c>
      <c r="F17">
        <v>332</v>
      </c>
      <c r="G17">
        <v>631</v>
      </c>
      <c r="H17">
        <v>126</v>
      </c>
      <c r="I17">
        <v>21</v>
      </c>
      <c r="J17">
        <v>59</v>
      </c>
      <c r="K17">
        <v>267</v>
      </c>
      <c r="L17">
        <v>50</v>
      </c>
      <c r="M17">
        <v>23</v>
      </c>
      <c r="N17">
        <v>241</v>
      </c>
      <c r="O17">
        <v>483</v>
      </c>
      <c r="P17">
        <v>0.26400000000000001</v>
      </c>
      <c r="Q17">
        <v>0.33400000000000002</v>
      </c>
      <c r="R17">
        <v>0.40899999999999997</v>
      </c>
      <c r="S17">
        <v>0.74299999999999999</v>
      </c>
      <c r="T17">
        <v>976</v>
      </c>
      <c r="U17">
        <v>42</v>
      </c>
      <c r="V17">
        <v>18</v>
      </c>
      <c r="W17">
        <v>18</v>
      </c>
      <c r="X17">
        <v>14</v>
      </c>
      <c r="Y17">
        <v>6</v>
      </c>
      <c r="Z17">
        <v>24</v>
      </c>
      <c r="AA17">
        <v>0.307</v>
      </c>
      <c r="AB17">
        <v>90</v>
      </c>
      <c r="AC17">
        <v>102</v>
      </c>
      <c r="AD17" s="2">
        <f t="shared" si="0"/>
        <v>0.33258582089552241</v>
      </c>
      <c r="AE17">
        <f t="shared" si="1"/>
        <v>425</v>
      </c>
    </row>
    <row r="18" spans="1:31" ht="15.75">
      <c r="A18" s="1" t="s">
        <v>45</v>
      </c>
      <c r="B18">
        <v>162</v>
      </c>
      <c r="D18">
        <v>2742</v>
      </c>
      <c r="E18">
        <v>2383</v>
      </c>
      <c r="F18">
        <v>384</v>
      </c>
      <c r="G18">
        <v>646</v>
      </c>
      <c r="H18">
        <v>144</v>
      </c>
      <c r="I18">
        <v>14</v>
      </c>
      <c r="J18">
        <v>112</v>
      </c>
      <c r="K18">
        <v>385</v>
      </c>
      <c r="L18">
        <v>112</v>
      </c>
      <c r="M18">
        <v>33</v>
      </c>
      <c r="N18">
        <v>306</v>
      </c>
      <c r="O18">
        <v>556</v>
      </c>
      <c r="P18">
        <v>0.27100000000000002</v>
      </c>
      <c r="Q18">
        <v>0.35699999999999998</v>
      </c>
      <c r="R18">
        <v>0.48399999999999999</v>
      </c>
      <c r="S18">
        <v>0.84199999999999997</v>
      </c>
      <c r="T18">
        <v>1154</v>
      </c>
      <c r="U18">
        <v>50</v>
      </c>
      <c r="V18">
        <v>26</v>
      </c>
      <c r="W18">
        <v>5</v>
      </c>
      <c r="X18">
        <v>22</v>
      </c>
      <c r="Y18">
        <v>23</v>
      </c>
      <c r="Z18">
        <v>22</v>
      </c>
      <c r="AA18">
        <v>0.307</v>
      </c>
      <c r="AB18">
        <v>114</v>
      </c>
      <c r="AC18">
        <v>111</v>
      </c>
      <c r="AD18" s="2">
        <f t="shared" si="0"/>
        <v>0.3649525893508388</v>
      </c>
      <c r="AE18">
        <f t="shared" si="1"/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N1" sqref="N1:N10"/>
    </sheetView>
  </sheetViews>
  <sheetFormatPr defaultRowHeight="15"/>
  <cols>
    <col min="1" max="1" width="6.140625" style="4" bestFit="1" customWidth="1"/>
    <col min="2" max="5" width="7" style="4" bestFit="1" customWidth="1"/>
    <col min="6" max="6" width="9.28515625" style="5" bestFit="1" customWidth="1"/>
    <col min="7" max="7" width="9.7109375" style="4" bestFit="1" customWidth="1"/>
    <col min="8" max="8" width="7" style="4" bestFit="1" customWidth="1"/>
    <col min="9" max="9" width="8.28515625" style="4" bestFit="1" customWidth="1"/>
    <col min="10" max="10" width="4" style="4" bestFit="1" customWidth="1"/>
    <col min="11" max="11" width="4.5703125" style="7" bestFit="1" customWidth="1"/>
    <col min="12" max="13" width="5.28515625" style="4" bestFit="1" customWidth="1"/>
    <col min="14" max="14" width="6.85546875" style="7" bestFit="1" customWidth="1"/>
    <col min="15" max="15" width="8.7109375" style="7" bestFit="1" customWidth="1"/>
    <col min="16" max="16384" width="9.140625" style="4"/>
  </cols>
  <sheetData>
    <row r="1" spans="1:15" ht="15.75">
      <c r="A1" s="3" t="s">
        <v>0</v>
      </c>
      <c r="B1" s="4" t="s">
        <v>49</v>
      </c>
      <c r="C1" s="4" t="s">
        <v>50</v>
      </c>
      <c r="D1" s="4" t="s">
        <v>51</v>
      </c>
      <c r="E1" s="4" t="s">
        <v>48</v>
      </c>
      <c r="F1" s="5" t="s">
        <v>52</v>
      </c>
      <c r="G1" s="4" t="s">
        <v>53</v>
      </c>
      <c r="H1" s="4" t="s">
        <v>54</v>
      </c>
      <c r="I1" s="4" t="s">
        <v>55</v>
      </c>
      <c r="J1" s="4" t="s">
        <v>3</v>
      </c>
      <c r="K1" s="7" t="s">
        <v>56</v>
      </c>
      <c r="L1" s="4" t="s">
        <v>49</v>
      </c>
      <c r="M1" s="4" t="s">
        <v>51</v>
      </c>
      <c r="N1" s="7" t="s">
        <v>58</v>
      </c>
      <c r="O1" s="7" t="s">
        <v>57</v>
      </c>
    </row>
    <row r="2" spans="1:15" ht="15.75">
      <c r="A2" s="3" t="s">
        <v>29</v>
      </c>
      <c r="B2" s="6">
        <v>0.31998788946383355</v>
      </c>
      <c r="C2" s="6">
        <v>0.31445851318944845</v>
      </c>
      <c r="D2" s="6">
        <v>0.31703301209760104</v>
      </c>
      <c r="E2" s="6">
        <v>0.28092233009708734</v>
      </c>
      <c r="F2" s="7">
        <f>(E2-B2)/1.15*J2</f>
        <v>-20.993491903173187</v>
      </c>
      <c r="G2" s="7">
        <f>(E2-D2)/1.15*J2</f>
        <v>-19.405566501145628</v>
      </c>
      <c r="H2" s="8">
        <f>(((E2-B2)/1.15)+(AL!F2/AL!D2))*J2</f>
        <v>46.229231866506439</v>
      </c>
      <c r="I2" s="8">
        <f>(((E2-D2)/1.15)+(MLB!F2/MLB!D2))*J2</f>
        <v>43.224431448413526</v>
      </c>
      <c r="J2" s="4">
        <v>618</v>
      </c>
      <c r="L2" s="9">
        <f>F2</f>
        <v>-20.993491903173187</v>
      </c>
      <c r="M2" s="9">
        <f>G2</f>
        <v>-19.405566501145628</v>
      </c>
      <c r="N2" s="7">
        <f>L2/10</f>
        <v>-2.0993491903173185</v>
      </c>
      <c r="O2" s="7">
        <f>M2/10</f>
        <v>-1.9405566501145628</v>
      </c>
    </row>
    <row r="3" spans="1:15" ht="15.75">
      <c r="A3" s="3" t="s">
        <v>30</v>
      </c>
      <c r="B3" s="6">
        <v>0.35800268096514742</v>
      </c>
      <c r="C3" s="6">
        <v>0.36795254598773658</v>
      </c>
      <c r="D3" s="6">
        <v>0.36334685695193547</v>
      </c>
      <c r="E3" s="6">
        <v>0.35952380952380958</v>
      </c>
      <c r="F3" s="7">
        <f t="shared" ref="F3:F10" si="0">(E3-B3)/1.15*J3</f>
        <v>0.91664529665467243</v>
      </c>
      <c r="G3" s="7">
        <f t="shared" ref="G3:G10" si="1">(E3-D3)/1.15*J3</f>
        <v>-2.303801624079342</v>
      </c>
      <c r="H3" s="8">
        <f>(((E3-B3)/1.15)+(AL!F3/AL!D3))*J3</f>
        <v>91.739804710966894</v>
      </c>
      <c r="I3" s="8">
        <f>(((E3-D3)/1.15)+(MLB!F3/MLB!D3))*J3</f>
        <v>86.574581269338637</v>
      </c>
      <c r="J3" s="4">
        <v>693</v>
      </c>
      <c r="K3" s="7">
        <f>((-0.5*13)+(-0.9*204.1)+(10*55)+(-6.2*1155))/(13+204+55+1155)</f>
        <v>-4.766075683251576</v>
      </c>
      <c r="L3" s="9">
        <f>F3+K3</f>
        <v>-3.8494303865969037</v>
      </c>
      <c r="M3" s="9">
        <f>G3+K3</f>
        <v>-7.069877307330918</v>
      </c>
      <c r="N3" s="7">
        <f t="shared" ref="N3:N10" si="2">L3/10</f>
        <v>-0.38494303865969037</v>
      </c>
      <c r="O3" s="7">
        <f t="shared" ref="O3:O10" si="3">M3/10</f>
        <v>-0.70698773073309185</v>
      </c>
    </row>
    <row r="4" spans="1:15" ht="15.75">
      <c r="A4" s="3" t="s">
        <v>31</v>
      </c>
      <c r="B4" s="6">
        <v>0.34113650275453988</v>
      </c>
      <c r="C4" s="6">
        <v>0.32977955555555555</v>
      </c>
      <c r="D4" s="6">
        <v>0.3350674520235607</v>
      </c>
      <c r="E4" s="6">
        <v>0.33821796759941097</v>
      </c>
      <c r="F4" s="7">
        <f t="shared" si="0"/>
        <v>-1.7232046698543737</v>
      </c>
      <c r="G4" s="7">
        <f t="shared" si="1"/>
        <v>1.8601739791324678</v>
      </c>
      <c r="H4" s="8">
        <f>(((E4-B4)/1.15)+(AL!F4/AL!D4))*J4</f>
        <v>89.29964780923153</v>
      </c>
      <c r="I4" s="8">
        <f>(((E4-D4)/1.15)+(MLB!F4/MLB!D4))*J4</f>
        <v>88.234960222719778</v>
      </c>
      <c r="J4" s="4">
        <v>679</v>
      </c>
      <c r="K4" s="7">
        <f>((16*715)+(0.6*555)+(0.1*10)+(-0.6*8)+(-3.8*139))/(715+555+10+8+139)</f>
        <v>7.8773651016117734</v>
      </c>
      <c r="L4" s="9">
        <f>F4+K4</f>
        <v>6.1541604317573997</v>
      </c>
      <c r="M4" s="9">
        <f t="shared" ref="M4:M9" si="4">G4+K4</f>
        <v>9.7375390807442415</v>
      </c>
      <c r="N4" s="7">
        <f t="shared" si="2"/>
        <v>0.61541604317573995</v>
      </c>
      <c r="O4" s="7">
        <f t="shared" si="3"/>
        <v>0.97375390807442419</v>
      </c>
    </row>
    <row r="5" spans="1:15" ht="15.75">
      <c r="A5" s="3" t="s">
        <v>32</v>
      </c>
      <c r="B5" s="6">
        <v>0.34137539952572432</v>
      </c>
      <c r="C5" s="6">
        <v>0.33232744638673639</v>
      </c>
      <c r="D5" s="6">
        <v>0.33654709813915468</v>
      </c>
      <c r="E5" s="6">
        <v>0.38240559440559441</v>
      </c>
      <c r="F5" s="7">
        <f t="shared" si="0"/>
        <v>25.510077686180097</v>
      </c>
      <c r="G5" s="7">
        <f t="shared" si="1"/>
        <v>28.512021591742965</v>
      </c>
      <c r="H5" s="8">
        <f>(((E5-B5)/1.15)+(AL!F5/AL!D5))*J5</f>
        <v>114.19396262277151</v>
      </c>
      <c r="I5" s="8">
        <f>(((E5-D5)/1.15)+(MLB!F5/MLB!D5))*J5</f>
        <v>114.97761759116597</v>
      </c>
      <c r="J5" s="4">
        <v>715</v>
      </c>
      <c r="K5" s="7">
        <f>((18.5*1303)+(0*6)+(0*4)+(-0.8*114))/(1303+6+4+114)</f>
        <v>16.82852137351086</v>
      </c>
      <c r="L5" s="9">
        <f>G5+K5</f>
        <v>45.340542965253825</v>
      </c>
      <c r="M5" s="9">
        <f t="shared" si="4"/>
        <v>45.340542965253825</v>
      </c>
      <c r="N5" s="7">
        <f t="shared" si="2"/>
        <v>4.5340542965253823</v>
      </c>
      <c r="O5" s="7">
        <f t="shared" si="3"/>
        <v>4.5340542965253823</v>
      </c>
    </row>
    <row r="6" spans="1:15" ht="15.75">
      <c r="A6" s="3" t="s">
        <v>33</v>
      </c>
      <c r="B6" s="6">
        <v>0.32247273893521494</v>
      </c>
      <c r="C6" s="6">
        <v>0.32133345202065156</v>
      </c>
      <c r="D6" s="6">
        <v>0.32185107829803772</v>
      </c>
      <c r="E6" s="6">
        <v>0.39570149253731346</v>
      </c>
      <c r="F6" s="7">
        <f t="shared" si="0"/>
        <v>42.663708620353056</v>
      </c>
      <c r="G6" s="7">
        <f t="shared" si="1"/>
        <v>43.025893513317179</v>
      </c>
      <c r="H6" s="8">
        <f>(((E6-B6)/1.15)+(AL!F6/AL!D6))*J6</f>
        <v>122.24142938152475</v>
      </c>
      <c r="I6" s="8">
        <f>(((E6-D6)/1.15)+(MLB!F6/MLB!D6))*J6</f>
        <v>123.89581774102265</v>
      </c>
      <c r="J6" s="4">
        <v>670</v>
      </c>
      <c r="K6" s="7">
        <f>((-0.2*62)+(-1.1*212)+(-5.5*1154))/(62+212+1154)</f>
        <v>-4.6166666666666671</v>
      </c>
      <c r="L6" s="9">
        <f>F6+K6</f>
        <v>38.047041953686389</v>
      </c>
      <c r="M6" s="9">
        <f t="shared" si="4"/>
        <v>38.409226846650512</v>
      </c>
      <c r="N6" s="7">
        <f t="shared" si="2"/>
        <v>3.8047041953686387</v>
      </c>
      <c r="O6" s="7">
        <f t="shared" si="3"/>
        <v>3.8409226846650513</v>
      </c>
    </row>
    <row r="7" spans="1:15" ht="15.75">
      <c r="A7" s="3" t="s">
        <v>34</v>
      </c>
      <c r="B7" s="6">
        <v>0.34606238418777024</v>
      </c>
      <c r="C7" s="6">
        <v>0.34476437945917382</v>
      </c>
      <c r="D7" s="6">
        <v>0.34536288982769259</v>
      </c>
      <c r="E7" s="6">
        <v>0.37262135922330092</v>
      </c>
      <c r="F7" s="7">
        <f t="shared" si="0"/>
        <v>16.651322609232711</v>
      </c>
      <c r="G7" s="7">
        <f t="shared" si="1"/>
        <v>17.089875160203139</v>
      </c>
      <c r="H7" s="8">
        <f>(((E7-B7)/1.15)+(AL!F7/AL!D7))*J7</f>
        <v>108.61333619786767</v>
      </c>
      <c r="I7" s="8">
        <f>(((E7-D7)/1.15)+(MLB!F7/MLB!D7))*J7</f>
        <v>107.61273081122133</v>
      </c>
      <c r="J7" s="4">
        <v>721</v>
      </c>
      <c r="K7" s="7">
        <f>((17.6*1283)+(4*31)+(0*2)+(-1.6*74)+(-1.8*38))/(1283+31+2+74+38)</f>
        <v>15.768907563025211</v>
      </c>
      <c r="L7" s="9">
        <f>F7+K7</f>
        <v>32.420230172257924</v>
      </c>
      <c r="M7" s="9">
        <f t="shared" si="4"/>
        <v>32.858782723228352</v>
      </c>
      <c r="N7" s="7">
        <f t="shared" si="2"/>
        <v>3.2420230172257924</v>
      </c>
      <c r="O7" s="7">
        <f t="shared" si="3"/>
        <v>3.2858782723228352</v>
      </c>
    </row>
    <row r="8" spans="1:15" ht="15.75">
      <c r="A8" s="3" t="s">
        <v>35</v>
      </c>
      <c r="B8" s="6">
        <v>0.32742142203234664</v>
      </c>
      <c r="C8" s="6">
        <v>0.33871407355639033</v>
      </c>
      <c r="D8" s="6">
        <v>0.33349656922643101</v>
      </c>
      <c r="E8" s="6">
        <v>0.31269284712482465</v>
      </c>
      <c r="F8" s="7">
        <f t="shared" si="0"/>
        <v>-9.1317164426636381</v>
      </c>
      <c r="G8" s="7">
        <f t="shared" si="1"/>
        <v>-12.898307702995945</v>
      </c>
      <c r="H8" s="8">
        <f>(((E8-B8)/1.15)+(AL!F8/AL!D8))*J8</f>
        <v>81.307811580935194</v>
      </c>
      <c r="I8" s="8">
        <f>(((E8-D8)/1.15)+(MLB!F8/MLB!D8))*J8</f>
        <v>79.820509855045216</v>
      </c>
      <c r="J8" s="4">
        <v>713</v>
      </c>
      <c r="K8" s="7">
        <f>((11*1229)+(1.4*47)+(-0.5*68)+(-1.8*52)+(-2.7*32))/(1229+47+68+52+32)</f>
        <v>9.3633053221288502</v>
      </c>
      <c r="L8" s="9">
        <f>F8+K8</f>
        <v>0.23158887946521212</v>
      </c>
      <c r="M8" s="9">
        <f t="shared" si="4"/>
        <v>-3.5350023808670947</v>
      </c>
      <c r="N8" s="7">
        <f t="shared" si="2"/>
        <v>2.3158887946521212E-2</v>
      </c>
      <c r="O8" s="7">
        <f t="shared" si="3"/>
        <v>-0.3535002380867095</v>
      </c>
    </row>
    <row r="9" spans="1:15" ht="15.75">
      <c r="A9" s="3" t="s">
        <v>36</v>
      </c>
      <c r="B9" s="6">
        <v>0.35424145738987239</v>
      </c>
      <c r="C9" s="6">
        <v>0.3422520493649221</v>
      </c>
      <c r="D9" s="6">
        <v>0.34784791276360666</v>
      </c>
      <c r="E9" s="6">
        <v>0.3417128874388255</v>
      </c>
      <c r="F9" s="7">
        <f t="shared" si="0"/>
        <v>-6.6782725043406517</v>
      </c>
      <c r="G9" s="7">
        <f t="shared" si="1"/>
        <v>-3.2702352383398723</v>
      </c>
      <c r="H9" s="8">
        <f>(((E9-B9)/1.15)+(AL!F9/AL!D9))*J9</f>
        <v>75.088709792901014</v>
      </c>
      <c r="I9" s="8">
        <f>(((E9-D9)/1.15)+(MLB!F9/MLB!D9))*J9</f>
        <v>74.205049384804667</v>
      </c>
      <c r="J9" s="4">
        <v>613</v>
      </c>
      <c r="K9" s="7">
        <f>((11.5*329)+(8.2*639)+(7.9*414)+(0.2*7)+(-0.2*36))/(329+639+414+7+36)</f>
        <v>8.623228070175438</v>
      </c>
      <c r="L9" s="9">
        <f>F9+K9</f>
        <v>1.9449555658347863</v>
      </c>
      <c r="M9" s="9">
        <f t="shared" si="4"/>
        <v>5.3529928318355662</v>
      </c>
      <c r="N9" s="7">
        <f t="shared" si="2"/>
        <v>0.19449555658347864</v>
      </c>
      <c r="O9" s="7">
        <f t="shared" si="3"/>
        <v>0.53529928318355657</v>
      </c>
    </row>
    <row r="10" spans="1:15" ht="15.75">
      <c r="A10" s="3" t="s">
        <v>37</v>
      </c>
      <c r="B10" s="6">
        <v>0.34291382852200236</v>
      </c>
      <c r="C10" s="6">
        <v>0.36139097744360899</v>
      </c>
      <c r="D10" s="6">
        <v>0.34391882220631836</v>
      </c>
      <c r="E10" s="6">
        <v>0.32633802816901408</v>
      </c>
      <c r="F10" s="7">
        <f t="shared" si="0"/>
        <v>-9.2103795004865319</v>
      </c>
      <c r="G10" s="7">
        <f t="shared" si="1"/>
        <v>-9.7688064259455967</v>
      </c>
      <c r="H10" s="8">
        <f>(((E10-B10)/1.15)+(AL!F10/AL!D10))*J10</f>
        <v>70.586895880635751</v>
      </c>
      <c r="I10" s="8">
        <f>(((E10-D10)/1.15)+(MLB!F10/MLB!D10))*J10</f>
        <v>69.281392940172395</v>
      </c>
      <c r="J10" s="4">
        <v>639</v>
      </c>
      <c r="L10" s="9">
        <f>F10</f>
        <v>-9.2103795004865319</v>
      </c>
      <c r="M10" s="9">
        <f>G10</f>
        <v>-9.7688064259455967</v>
      </c>
      <c r="N10" s="7">
        <f t="shared" si="2"/>
        <v>-0.92103795004865319</v>
      </c>
      <c r="O10" s="7">
        <f t="shared" si="3"/>
        <v>-0.97688064259455964</v>
      </c>
    </row>
    <row r="11" spans="1:15">
      <c r="N11" s="7">
        <f>SUM(N2:N10)</f>
        <v>9.00852181779989</v>
      </c>
      <c r="O11" s="7">
        <f>SUM(O2:O10)</f>
        <v>9.1919831832423249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NL</vt:lpstr>
      <vt:lpstr>AL</vt:lpstr>
      <vt:lpstr>MLB</vt:lpstr>
      <vt:lpstr>Rays</vt:lpstr>
      <vt:lpstr>Table</vt:lpstr>
      <vt:lpstr>wOBA</vt:lpstr>
      <vt:lpstr>wRAA</vt:lpstr>
      <vt:lpstr>wRC</vt:lpstr>
      <vt:lpstr>WAR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Hanselman</dc:creator>
  <cp:lastModifiedBy>Jason Hanselman</cp:lastModifiedBy>
  <dcterms:created xsi:type="dcterms:W3CDTF">2009-11-12T16:43:36Z</dcterms:created>
  <dcterms:modified xsi:type="dcterms:W3CDTF">2009-11-18T06:31:55Z</dcterms:modified>
</cp:coreProperties>
</file>