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3395" windowHeight="9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Sheet1!$B$2:$N$49</definedName>
  </definedNames>
  <calcPr calcId="145621"/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M61" i="1"/>
  <c r="M60" i="1"/>
  <c r="M59" i="1"/>
  <c r="M58" i="1"/>
  <c r="M57" i="1"/>
  <c r="I61" i="1"/>
  <c r="I60" i="1"/>
  <c r="I59" i="1"/>
  <c r="I58" i="1"/>
  <c r="I57" i="1"/>
  <c r="F61" i="1"/>
  <c r="F60" i="1"/>
  <c r="F59" i="1"/>
  <c r="F58" i="1"/>
  <c r="F57" i="1"/>
  <c r="F50" i="1"/>
  <c r="M50" i="1" s="1"/>
  <c r="I50" i="1"/>
  <c r="N50" i="1"/>
  <c r="H52" i="1" l="1"/>
  <c r="I52" i="1" s="1"/>
  <c r="K52" i="1"/>
  <c r="J52" i="1"/>
  <c r="E52" i="1"/>
  <c r="F52" i="1" s="1"/>
  <c r="N52" i="1" l="1"/>
  <c r="M52" i="1"/>
  <c r="I49" i="1"/>
  <c r="F49" i="1"/>
  <c r="N49" i="1"/>
  <c r="R11" i="1" l="1"/>
  <c r="R9" i="1"/>
  <c r="R7" i="1"/>
  <c r="R5" i="1"/>
  <c r="M49" i="1"/>
  <c r="R13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" i="1"/>
  <c r="E48" i="1"/>
  <c r="F48" i="1" s="1"/>
  <c r="H48" i="1"/>
  <c r="M48" i="1" l="1"/>
  <c r="M44" i="1"/>
  <c r="M40" i="1"/>
  <c r="M36" i="1"/>
  <c r="M32" i="1"/>
  <c r="M28" i="1"/>
  <c r="M24" i="1"/>
  <c r="M20" i="1"/>
  <c r="M16" i="1"/>
  <c r="M12" i="1"/>
  <c r="M8" i="1"/>
  <c r="M4" i="1"/>
  <c r="M46" i="1"/>
  <c r="M42" i="1"/>
  <c r="M38" i="1"/>
  <c r="M34" i="1"/>
  <c r="M30" i="1"/>
  <c r="M26" i="1"/>
  <c r="M22" i="1"/>
  <c r="M18" i="1"/>
  <c r="M14" i="1"/>
  <c r="M10" i="1"/>
  <c r="M6" i="1"/>
  <c r="M3" i="1"/>
  <c r="M45" i="1"/>
  <c r="M41" i="1"/>
  <c r="M37" i="1"/>
  <c r="M33" i="1"/>
  <c r="M29" i="1"/>
  <c r="M25" i="1"/>
  <c r="M21" i="1"/>
  <c r="M17" i="1"/>
  <c r="M13" i="1"/>
  <c r="M9" i="1"/>
  <c r="M5" i="1"/>
  <c r="M47" i="1"/>
  <c r="M43" i="1"/>
  <c r="M39" i="1"/>
  <c r="M35" i="1"/>
  <c r="M31" i="1"/>
  <c r="M27" i="1"/>
  <c r="M23" i="1"/>
  <c r="M19" i="1"/>
  <c r="M15" i="1"/>
  <c r="M11" i="1"/>
  <c r="M7" i="1"/>
</calcChain>
</file>

<file path=xl/sharedStrings.xml><?xml version="1.0" encoding="utf-8"?>
<sst xmlns="http://schemas.openxmlformats.org/spreadsheetml/2006/main" count="194" uniqueCount="83">
  <si>
    <t>OC</t>
  </si>
  <si>
    <t>PF</t>
  </si>
  <si>
    <t>DC</t>
  </si>
  <si>
    <t>PA</t>
  </si>
  <si>
    <t>Coach</t>
  </si>
  <si>
    <t>Tommy Prothro</t>
  </si>
  <si>
    <t>Pepper Rodgers</t>
  </si>
  <si>
    <t>Dick Vermeil</t>
  </si>
  <si>
    <t>Terry Donahue</t>
  </si>
  <si>
    <t>Bob Toledo</t>
  </si>
  <si>
    <t>Karl Dorrell</t>
  </si>
  <si>
    <t>Rick Neuheisel</t>
  </si>
  <si>
    <t>Norm Chow</t>
  </si>
  <si>
    <t>Jay Norvell</t>
  </si>
  <si>
    <t>W</t>
  </si>
  <si>
    <t>L</t>
  </si>
  <si>
    <t>T</t>
  </si>
  <si>
    <t>Starting QB</t>
  </si>
  <si>
    <t>Kevin Craft</t>
  </si>
  <si>
    <t>Everyone</t>
  </si>
  <si>
    <t>Cade McNown</t>
  </si>
  <si>
    <t>Tommy Maddox</t>
  </si>
  <si>
    <t>Drew Olson</t>
  </si>
  <si>
    <t>Ben Olson, Patrick Cowhan</t>
  </si>
  <si>
    <t>Wayne Cook</t>
  </si>
  <si>
    <t>Troy Aikman</t>
  </si>
  <si>
    <t>Steve Axman</t>
  </si>
  <si>
    <t>Tom Cable</t>
  </si>
  <si>
    <t>DeWayne Walker</t>
  </si>
  <si>
    <t>Chuck Bullough</t>
  </si>
  <si>
    <t>Larry Kerr</t>
  </si>
  <si>
    <t>Rocky Long</t>
  </si>
  <si>
    <t>Nick Aliotti</t>
  </si>
  <si>
    <t>Kevin Prince, Richard Brehaut</t>
  </si>
  <si>
    <t>Homer Smith</t>
  </si>
  <si>
    <t>Jim Svoboda</t>
  </si>
  <si>
    <t>Al Borges</t>
  </si>
  <si>
    <t>Phil Snow</t>
  </si>
  <si>
    <t>Bob Field</t>
  </si>
  <si>
    <t>Cory Paus</t>
  </si>
  <si>
    <t>Matt Moore</t>
  </si>
  <si>
    <t>Bret Johnson</t>
  </si>
  <si>
    <t>Greg Robinson</t>
  </si>
  <si>
    <t>Ryan Fien, Cade McNown</t>
  </si>
  <si>
    <t>Rob Walker, Cook, Fien, Barnes</t>
  </si>
  <si>
    <t>Mark Harmon</t>
  </si>
  <si>
    <t>Steve Bono</t>
  </si>
  <si>
    <t>Steve Bono, Rick Neuheisel</t>
  </si>
  <si>
    <t>Tom Ramsey</t>
  </si>
  <si>
    <t>David Norrie</t>
  </si>
  <si>
    <t>Matt Stevens</t>
  </si>
  <si>
    <t>John Sciarra</t>
  </si>
  <si>
    <t>Jed Hughes</t>
  </si>
  <si>
    <t>Steve Bukich</t>
  </si>
  <si>
    <t>Gary Beban</t>
  </si>
  <si>
    <t>Rod Dowhower</t>
  </si>
  <si>
    <t>PF to W</t>
  </si>
  <si>
    <t>PA to W</t>
  </si>
  <si>
    <t>PA to L</t>
  </si>
  <si>
    <t>Pt. Diff</t>
  </si>
  <si>
    <t>W %</t>
  </si>
  <si>
    <t>PD to W%</t>
  </si>
  <si>
    <t>Kelly Skipper</t>
  </si>
  <si>
    <t>Correlation</t>
  </si>
  <si>
    <t>Dennis Dummit</t>
  </si>
  <si>
    <t>Bill Bolden, Jim Nader</t>
  </si>
  <si>
    <t>Scott Henderson, Mike Flores</t>
  </si>
  <si>
    <t>Mark Harmon, John Sciarra</t>
  </si>
  <si>
    <t>Mike Johnson</t>
  </si>
  <si>
    <t>Joe Tresey</t>
  </si>
  <si>
    <t>PA/gm</t>
  </si>
  <si>
    <t>PF/gm</t>
  </si>
  <si>
    <t>PF to L</t>
  </si>
  <si>
    <t>AP</t>
  </si>
  <si>
    <t>Jim L. Mora</t>
  </si>
  <si>
    <t>Brett Hundley</t>
  </si>
  <si>
    <t>Noel Mazzone</t>
  </si>
  <si>
    <t>Lou Spanos</t>
  </si>
  <si>
    <t>Donahue</t>
  </si>
  <si>
    <t>Toledo</t>
  </si>
  <si>
    <t>Dorrell</t>
  </si>
  <si>
    <t>Neuheisel</t>
  </si>
  <si>
    <t>Pre-Donahue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</si>
</sst>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Sheet1!$N$2</c:f>
              <c:strCache>
                <c:ptCount val="1"/>
                <c:pt idx="0">
                  <c:v>W 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</c:spPr>
          </c:marker>
          <c:trendline>
            <c:trendlineType val="linear"/>
            <c:dispRSqr val="0"/>
            <c:dispEq val="0"/>
          </c:trendline>
          <c:xVal>
            <c:numRef>
              <c:f>Sheet1!$M$3:$M$50</c:f>
              <c:numCache>
                <c:formatCode>0.0</c:formatCode>
                <c:ptCount val="48"/>
                <c:pt idx="0">
                  <c:v>8.0909090909090899</c:v>
                </c:pt>
                <c:pt idx="1">
                  <c:v>15.400000000000002</c:v>
                </c:pt>
                <c:pt idx="2">
                  <c:v>12.299999999999997</c:v>
                </c:pt>
                <c:pt idx="3">
                  <c:v>-4.9000000000000021</c:v>
                </c:pt>
                <c:pt idx="4">
                  <c:v>22.599999999999998</c:v>
                </c:pt>
                <c:pt idx="5">
                  <c:v>3.0909090909090935</c:v>
                </c:pt>
                <c:pt idx="6">
                  <c:v>-8.5555555555555571</c:v>
                </c:pt>
                <c:pt idx="7">
                  <c:v>10.181818181818183</c:v>
                </c:pt>
                <c:pt idx="8">
                  <c:v>24.636363636363637</c:v>
                </c:pt>
                <c:pt idx="9">
                  <c:v>5.9999999999999982</c:v>
                </c:pt>
                <c:pt idx="10">
                  <c:v>8.8333333333333321</c:v>
                </c:pt>
                <c:pt idx="11">
                  <c:v>18.166666666666671</c:v>
                </c:pt>
                <c:pt idx="12">
                  <c:v>6.6363636363636367</c:v>
                </c:pt>
                <c:pt idx="13">
                  <c:v>7.4166666666666661</c:v>
                </c:pt>
                <c:pt idx="14">
                  <c:v>9.090909090908994E-2</c:v>
                </c:pt>
                <c:pt idx="15">
                  <c:v>15.545454545454543</c:v>
                </c:pt>
                <c:pt idx="16">
                  <c:v>8.75</c:v>
                </c:pt>
                <c:pt idx="17">
                  <c:v>14</c:v>
                </c:pt>
                <c:pt idx="18">
                  <c:v>3.6666666666666679</c:v>
                </c:pt>
                <c:pt idx="19">
                  <c:v>2.25</c:v>
                </c:pt>
                <c:pt idx="20">
                  <c:v>12.416666666666668</c:v>
                </c:pt>
                <c:pt idx="21">
                  <c:v>13.583333333333336</c:v>
                </c:pt>
                <c:pt idx="22">
                  <c:v>19.25</c:v>
                </c:pt>
                <c:pt idx="23">
                  <c:v>16.833333333333329</c:v>
                </c:pt>
                <c:pt idx="24">
                  <c:v>-3.0833333333333321</c:v>
                </c:pt>
                <c:pt idx="25">
                  <c:v>-2.4545454545454568</c:v>
                </c:pt>
                <c:pt idx="26">
                  <c:v>11.083333333333334</c:v>
                </c:pt>
                <c:pt idx="27">
                  <c:v>-2.4545454545454533</c:v>
                </c:pt>
                <c:pt idx="28">
                  <c:v>11.5</c:v>
                </c:pt>
                <c:pt idx="29">
                  <c:v>-5.0909090909090899</c:v>
                </c:pt>
                <c:pt idx="30">
                  <c:v>3.1666666666666679</c:v>
                </c:pt>
                <c:pt idx="31">
                  <c:v>1.0909090909090899</c:v>
                </c:pt>
                <c:pt idx="32">
                  <c:v>19.166666666666668</c:v>
                </c:pt>
                <c:pt idx="33">
                  <c:v>11.333333333333332</c:v>
                </c:pt>
                <c:pt idx="34">
                  <c:v>-7.3636363636363633</c:v>
                </c:pt>
                <c:pt idx="35">
                  <c:v>-1.25</c:v>
                </c:pt>
                <c:pt idx="36">
                  <c:v>8.3636363636363633</c:v>
                </c:pt>
                <c:pt idx="37">
                  <c:v>-3</c:v>
                </c:pt>
                <c:pt idx="38">
                  <c:v>-4.3846153846153832</c:v>
                </c:pt>
                <c:pt idx="39">
                  <c:v>4.3333333333333321</c:v>
                </c:pt>
                <c:pt idx="40">
                  <c:v>4.9166666666666714</c:v>
                </c:pt>
                <c:pt idx="41">
                  <c:v>3.0769230769230766</c:v>
                </c:pt>
                <c:pt idx="42">
                  <c:v>7.692307692307665E-2</c:v>
                </c:pt>
                <c:pt idx="43">
                  <c:v>-11.333333333333332</c:v>
                </c:pt>
                <c:pt idx="44">
                  <c:v>0.76923076923077005</c:v>
                </c:pt>
                <c:pt idx="45">
                  <c:v>-5.8333333333333321</c:v>
                </c:pt>
                <c:pt idx="46">
                  <c:v>-8.2857142857142847</c:v>
                </c:pt>
                <c:pt idx="47">
                  <c:v>9.1538461538461569</c:v>
                </c:pt>
              </c:numCache>
            </c:numRef>
          </c:xVal>
          <c:yVal>
            <c:numRef>
              <c:f>Sheet1!$N$3:$N$50</c:f>
              <c:numCache>
                <c:formatCode>0.000</c:formatCode>
                <c:ptCount val="48"/>
                <c:pt idx="0">
                  <c:v>0.77272727272727271</c:v>
                </c:pt>
                <c:pt idx="1">
                  <c:v>0.9</c:v>
                </c:pt>
                <c:pt idx="2">
                  <c:v>0.75</c:v>
                </c:pt>
                <c:pt idx="3">
                  <c:v>0.3</c:v>
                </c:pt>
                <c:pt idx="4">
                  <c:v>0.85</c:v>
                </c:pt>
                <c:pt idx="5">
                  <c:v>0.54545454545454541</c:v>
                </c:pt>
                <c:pt idx="6">
                  <c:v>0.22222222222222221</c:v>
                </c:pt>
                <c:pt idx="7">
                  <c:v>0.72727272727272729</c:v>
                </c:pt>
                <c:pt idx="8">
                  <c:v>0.81818181818181823</c:v>
                </c:pt>
                <c:pt idx="9">
                  <c:v>0.63636363636363635</c:v>
                </c:pt>
                <c:pt idx="10">
                  <c:v>0.79166666666666663</c:v>
                </c:pt>
                <c:pt idx="11">
                  <c:v>0.79166666666666663</c:v>
                </c:pt>
                <c:pt idx="12">
                  <c:v>0.63636363636363635</c:v>
                </c:pt>
                <c:pt idx="13">
                  <c:v>0.70833333333333337</c:v>
                </c:pt>
                <c:pt idx="14">
                  <c:v>0.45454545454545453</c:v>
                </c:pt>
                <c:pt idx="15">
                  <c:v>0.81818181818181823</c:v>
                </c:pt>
                <c:pt idx="16">
                  <c:v>0.625</c:v>
                </c:pt>
                <c:pt idx="17">
                  <c:v>0.875</c:v>
                </c:pt>
                <c:pt idx="18">
                  <c:v>0.625</c:v>
                </c:pt>
                <c:pt idx="19">
                  <c:v>0.75</c:v>
                </c:pt>
                <c:pt idx="20">
                  <c:v>0.79166666666666663</c:v>
                </c:pt>
                <c:pt idx="21">
                  <c:v>0.70833333333333337</c:v>
                </c:pt>
                <c:pt idx="22">
                  <c:v>0.83333333333333337</c:v>
                </c:pt>
                <c:pt idx="23">
                  <c:v>0.83333333333333337</c:v>
                </c:pt>
                <c:pt idx="24">
                  <c:v>0.33333333333333331</c:v>
                </c:pt>
                <c:pt idx="25">
                  <c:v>0.45454545454545453</c:v>
                </c:pt>
                <c:pt idx="26">
                  <c:v>0.75</c:v>
                </c:pt>
                <c:pt idx="27">
                  <c:v>0.54545454545454541</c:v>
                </c:pt>
                <c:pt idx="28">
                  <c:v>0.66666666666666663</c:v>
                </c:pt>
                <c:pt idx="29">
                  <c:v>0.45454545454545453</c:v>
                </c:pt>
                <c:pt idx="30">
                  <c:v>0.58333333333333337</c:v>
                </c:pt>
                <c:pt idx="31">
                  <c:v>0.45454545454545453</c:v>
                </c:pt>
                <c:pt idx="32">
                  <c:v>0.83333333333333337</c:v>
                </c:pt>
                <c:pt idx="33">
                  <c:v>0.83333333333333337</c:v>
                </c:pt>
                <c:pt idx="34">
                  <c:v>0.36363636363636365</c:v>
                </c:pt>
                <c:pt idx="35">
                  <c:v>0.5</c:v>
                </c:pt>
                <c:pt idx="36">
                  <c:v>0.63636363636363635</c:v>
                </c:pt>
                <c:pt idx="37">
                  <c:v>0.61538461538461542</c:v>
                </c:pt>
                <c:pt idx="38">
                  <c:v>0.46153846153846156</c:v>
                </c:pt>
                <c:pt idx="39">
                  <c:v>0.5</c:v>
                </c:pt>
                <c:pt idx="40">
                  <c:v>0.83333333333333337</c:v>
                </c:pt>
                <c:pt idx="41">
                  <c:v>0.53846153846153844</c:v>
                </c:pt>
                <c:pt idx="42">
                  <c:v>0.46153846153846156</c:v>
                </c:pt>
                <c:pt idx="43">
                  <c:v>0.33333333333333331</c:v>
                </c:pt>
                <c:pt idx="44">
                  <c:v>0.53846153846153844</c:v>
                </c:pt>
                <c:pt idx="45">
                  <c:v>0.33333333333333331</c:v>
                </c:pt>
                <c:pt idx="46">
                  <c:v>0.42857142857142855</c:v>
                </c:pt>
                <c:pt idx="47">
                  <c:v>0.69230769230769229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24640"/>
        <c:axId val="95026560"/>
      </c:scatterChart>
      <c:valAx>
        <c:axId val="9502464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Pt. Differential per Game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5026560"/>
        <c:crosses val="autoZero"/>
        <c:crossBetween val="midCat"/>
      </c:valAx>
      <c:valAx>
        <c:axId val="9502656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/>
        <c:numFmt formatCode="0.000" sourceLinked="1"/>
        <c:majorTickMark val="out"/>
        <c:minorTickMark val="none"/>
        <c:tickLblPos val="nextTo"/>
        <c:crossAx val="95024640"/>
        <c:crossesAt val="-20"/>
        <c:crossBetween val="midCat"/>
        <c:minorUnit val="5.000000000000001E-2"/>
      </c:valAx>
    </c:plotArea>
    <c:legend>
      <c:legendPos val="l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 Ranking (end of season)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880126793196075E-2"/>
          <c:y val="0.10768409227157545"/>
          <c:w val="0.91755259235811604"/>
          <c:h val="0.797494017662379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Sheet1!$O$2</c:f>
              <c:strCache>
                <c:ptCount val="1"/>
                <c:pt idx="0">
                  <c:v>AP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Sheet1!$A$3:$A$50</c:f>
              <c:numCache>
                <c:formatCode>General</c:formatCod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numCache>
            </c:numRef>
          </c:xVal>
          <c:yVal>
            <c:numRef>
              <c:f>Sheet1!$O$3:$O$50</c:f>
              <c:numCache>
                <c:formatCode>General</c:formatCode>
                <c:ptCount val="48"/>
                <c:pt idx="0">
                  <c:v>4</c:v>
                </c:pt>
                <c:pt idx="1">
                  <c:v>5</c:v>
                </c:pt>
                <c:pt idx="4">
                  <c:v>13</c:v>
                </c:pt>
                <c:pt idx="8">
                  <c:v>12</c:v>
                </c:pt>
                <c:pt idx="10">
                  <c:v>5</c:v>
                </c:pt>
                <c:pt idx="11">
                  <c:v>15</c:v>
                </c:pt>
                <c:pt idx="13">
                  <c:v>12</c:v>
                </c:pt>
                <c:pt idx="15">
                  <c:v>14</c:v>
                </c:pt>
                <c:pt idx="17">
                  <c:v>5</c:v>
                </c:pt>
                <c:pt idx="18">
                  <c:v>13</c:v>
                </c:pt>
                <c:pt idx="19">
                  <c:v>10</c:v>
                </c:pt>
                <c:pt idx="20">
                  <c:v>6</c:v>
                </c:pt>
                <c:pt idx="21">
                  <c:v>14</c:v>
                </c:pt>
                <c:pt idx="22">
                  <c:v>11</c:v>
                </c:pt>
                <c:pt idx="23">
                  <c:v>6</c:v>
                </c:pt>
                <c:pt idx="26">
                  <c:v>18</c:v>
                </c:pt>
                <c:pt idx="28">
                  <c:v>17</c:v>
                </c:pt>
                <c:pt idx="32">
                  <c:v>5</c:v>
                </c:pt>
                <c:pt idx="33">
                  <c:v>8</c:v>
                </c:pt>
                <c:pt idx="40">
                  <c:v>16</c:v>
                </c:pt>
                <c:pt idx="47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48192"/>
        <c:axId val="96249728"/>
      </c:scatterChart>
      <c:valAx>
        <c:axId val="96248192"/>
        <c:scaling>
          <c:orientation val="minMax"/>
          <c:max val="2012"/>
          <c:min val="1964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6249728"/>
        <c:crosses val="autoZero"/>
        <c:crossBetween val="midCat"/>
        <c:majorUnit val="1"/>
        <c:minorUnit val="1"/>
      </c:valAx>
      <c:valAx>
        <c:axId val="96249728"/>
        <c:scaling>
          <c:orientation val="minMax"/>
          <c:max val="2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96248192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438149</xdr:colOff>
      <xdr:row>14</xdr:row>
      <xdr:rowOff>19055</xdr:rowOff>
    </xdr:from>
    <xdr:to>
      <xdr:col>27</xdr:col>
      <xdr:colOff>609599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457200</xdr:colOff>
      <xdr:row>37</xdr:row>
      <xdr:rowOff>190499</xdr:rowOff>
    </xdr:from>
    <xdr:to>
      <xdr:col>26</xdr:col>
      <xdr:colOff>238125</xdr:colOff>
      <xdr:row>64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1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57" sqref="L57:L58"/>
    </sheetView>
  </sheetViews>
  <sheetFormatPr defaultRowHeight="15" x14ac:dyDescent="0.25"/>
  <cols>
    <col min="1" max="1" width="9.140625" style="3"/>
    <col min="2" max="2" width="18.140625" customWidth="1"/>
    <col min="3" max="3" width="28.140625" customWidth="1"/>
    <col min="4" max="4" width="16.85546875" customWidth="1"/>
    <col min="5" max="6" width="9.140625" style="1"/>
    <col min="7" max="7" width="16.140625" customWidth="1"/>
    <col min="8" max="9" width="9.140625" style="1"/>
    <col min="10" max="12" width="6.140625" style="1" customWidth="1"/>
    <col min="13" max="15" width="9.140625" style="1"/>
    <col min="17" max="17" width="9.5703125" customWidth="1"/>
  </cols>
  <sheetData>
    <row r="2" spans="1:18" x14ac:dyDescent="0.25">
      <c r="B2" s="4" t="s">
        <v>4</v>
      </c>
      <c r="C2" s="4" t="s">
        <v>17</v>
      </c>
      <c r="D2" s="4" t="s">
        <v>0</v>
      </c>
      <c r="E2" s="5" t="s">
        <v>1</v>
      </c>
      <c r="F2" s="5" t="s">
        <v>71</v>
      </c>
      <c r="G2" s="4" t="s">
        <v>2</v>
      </c>
      <c r="H2" s="5" t="s">
        <v>3</v>
      </c>
      <c r="I2" s="5" t="s">
        <v>70</v>
      </c>
      <c r="J2" s="5" t="s">
        <v>14</v>
      </c>
      <c r="K2" s="5" t="s">
        <v>15</v>
      </c>
      <c r="L2" s="5" t="s">
        <v>16</v>
      </c>
      <c r="M2" s="5" t="s">
        <v>59</v>
      </c>
      <c r="N2" s="5" t="s">
        <v>60</v>
      </c>
      <c r="O2" s="5" t="s">
        <v>73</v>
      </c>
    </row>
    <row r="3" spans="1:18" x14ac:dyDescent="0.25">
      <c r="A3" s="3">
        <v>1965</v>
      </c>
      <c r="B3" t="s">
        <v>5</v>
      </c>
      <c r="C3" t="s">
        <v>54</v>
      </c>
      <c r="E3" s="1">
        <v>257</v>
      </c>
      <c r="F3" s="2">
        <f>E3/(J3+K3+L3)</f>
        <v>23.363636363636363</v>
      </c>
      <c r="H3" s="1">
        <v>168</v>
      </c>
      <c r="I3" s="2">
        <f>H3/(J3+K3+L3)</f>
        <v>15.272727272727273</v>
      </c>
      <c r="J3" s="1">
        <v>8</v>
      </c>
      <c r="K3" s="1">
        <v>2</v>
      </c>
      <c r="L3" s="1">
        <v>1</v>
      </c>
      <c r="M3" s="2">
        <f>F3-I3</f>
        <v>8.0909090909090899</v>
      </c>
      <c r="N3" s="12">
        <f>(J3+L3/2)/(J3+K3+L3)</f>
        <v>0.77272727272727271</v>
      </c>
      <c r="O3" s="1">
        <v>4</v>
      </c>
    </row>
    <row r="4" spans="1:18" ht="15.75" thickBot="1" x14ac:dyDescent="0.3">
      <c r="A4" s="3">
        <v>1966</v>
      </c>
      <c r="B4" t="s">
        <v>5</v>
      </c>
      <c r="C4" t="s">
        <v>54</v>
      </c>
      <c r="E4" s="1">
        <v>281</v>
      </c>
      <c r="F4" s="2">
        <f t="shared" ref="F4:F50" si="0">E4/(J4+K4+L4)</f>
        <v>28.1</v>
      </c>
      <c r="H4" s="1">
        <v>127</v>
      </c>
      <c r="I4" s="2">
        <f t="shared" ref="I4:I50" si="1">H4/(J4+K4+L4)</f>
        <v>12.7</v>
      </c>
      <c r="J4" s="1">
        <v>9</v>
      </c>
      <c r="K4" s="1">
        <v>1</v>
      </c>
      <c r="M4" s="2">
        <f t="shared" ref="M4:M50" si="2">F4-I4</f>
        <v>15.400000000000002</v>
      </c>
      <c r="N4" s="12">
        <f t="shared" ref="N4:N50" si="3">(J4+L4/2)/(J4+K4+L4)</f>
        <v>0.9</v>
      </c>
      <c r="O4" s="1">
        <v>5</v>
      </c>
      <c r="Q4" t="s">
        <v>63</v>
      </c>
    </row>
    <row r="5" spans="1:18" x14ac:dyDescent="0.25">
      <c r="A5" s="3">
        <v>1967</v>
      </c>
      <c r="B5" t="s">
        <v>5</v>
      </c>
      <c r="C5" t="s">
        <v>54</v>
      </c>
      <c r="E5" s="1">
        <v>284</v>
      </c>
      <c r="F5" s="2">
        <f t="shared" si="0"/>
        <v>28.4</v>
      </c>
      <c r="H5" s="1">
        <v>161</v>
      </c>
      <c r="I5" s="2">
        <f t="shared" si="1"/>
        <v>16.100000000000001</v>
      </c>
      <c r="J5" s="1">
        <v>7</v>
      </c>
      <c r="K5" s="1">
        <v>2</v>
      </c>
      <c r="L5" s="1">
        <v>1</v>
      </c>
      <c r="M5" s="2">
        <f t="shared" si="2"/>
        <v>12.299999999999997</v>
      </c>
      <c r="N5" s="12">
        <f t="shared" si="3"/>
        <v>0.75</v>
      </c>
      <c r="Q5" s="6" t="s">
        <v>56</v>
      </c>
      <c r="R5" s="7">
        <f>CORREL(F3:F50,J3:J50)</f>
        <v>0.74040402907100911</v>
      </c>
    </row>
    <row r="6" spans="1:18" x14ac:dyDescent="0.25">
      <c r="A6" s="3">
        <v>1968</v>
      </c>
      <c r="B6" t="s">
        <v>5</v>
      </c>
      <c r="C6" t="s">
        <v>65</v>
      </c>
      <c r="E6" s="1">
        <v>197</v>
      </c>
      <c r="F6" s="2">
        <f t="shared" si="0"/>
        <v>19.7</v>
      </c>
      <c r="H6" s="1">
        <v>246</v>
      </c>
      <c r="I6" s="2">
        <f t="shared" si="1"/>
        <v>24.6</v>
      </c>
      <c r="J6" s="1">
        <v>3</v>
      </c>
      <c r="K6" s="1">
        <v>7</v>
      </c>
      <c r="M6" s="2">
        <f t="shared" si="2"/>
        <v>-4.9000000000000021</v>
      </c>
      <c r="N6" s="12">
        <f t="shared" si="3"/>
        <v>0.3</v>
      </c>
      <c r="Q6" s="8"/>
      <c r="R6" s="9"/>
    </row>
    <row r="7" spans="1:18" x14ac:dyDescent="0.25">
      <c r="A7" s="3">
        <v>1969</v>
      </c>
      <c r="B7" t="s">
        <v>5</v>
      </c>
      <c r="C7" t="s">
        <v>64</v>
      </c>
      <c r="E7" s="1">
        <v>329</v>
      </c>
      <c r="F7" s="2">
        <f t="shared" si="0"/>
        <v>32.9</v>
      </c>
      <c r="H7" s="1">
        <v>103</v>
      </c>
      <c r="I7" s="2">
        <f t="shared" si="1"/>
        <v>10.3</v>
      </c>
      <c r="J7" s="1">
        <v>8</v>
      </c>
      <c r="K7" s="1">
        <v>1</v>
      </c>
      <c r="L7" s="1">
        <v>1</v>
      </c>
      <c r="M7" s="2">
        <f t="shared" si="2"/>
        <v>22.599999999999998</v>
      </c>
      <c r="N7" s="12">
        <f t="shared" si="3"/>
        <v>0.85</v>
      </c>
      <c r="O7" s="1">
        <v>13</v>
      </c>
      <c r="Q7" s="8" t="s">
        <v>72</v>
      </c>
      <c r="R7" s="9">
        <f>CORREL(F3:F50,K3:K50)</f>
        <v>-0.68285968219646265</v>
      </c>
    </row>
    <row r="8" spans="1:18" x14ac:dyDescent="0.25">
      <c r="A8" s="3">
        <v>1970</v>
      </c>
      <c r="B8" t="s">
        <v>5</v>
      </c>
      <c r="C8" t="s">
        <v>64</v>
      </c>
      <c r="E8" s="1">
        <v>274</v>
      </c>
      <c r="F8" s="2">
        <f t="shared" si="0"/>
        <v>24.90909090909091</v>
      </c>
      <c r="H8" s="1">
        <v>240</v>
      </c>
      <c r="I8" s="2">
        <f t="shared" si="1"/>
        <v>21.818181818181817</v>
      </c>
      <c r="J8" s="1">
        <v>6</v>
      </c>
      <c r="K8" s="1">
        <v>5</v>
      </c>
      <c r="M8" s="2">
        <f t="shared" si="2"/>
        <v>3.0909090909090935</v>
      </c>
      <c r="N8" s="12">
        <f t="shared" si="3"/>
        <v>0.54545454545454541</v>
      </c>
      <c r="Q8" s="8"/>
      <c r="R8" s="9"/>
    </row>
    <row r="9" spans="1:18" x14ac:dyDescent="0.25">
      <c r="A9" s="3">
        <v>1971</v>
      </c>
      <c r="B9" t="s">
        <v>6</v>
      </c>
      <c r="C9" t="s">
        <v>66</v>
      </c>
      <c r="E9" s="1">
        <v>166</v>
      </c>
      <c r="F9" s="2">
        <f t="shared" si="0"/>
        <v>18.444444444444443</v>
      </c>
      <c r="H9" s="1">
        <v>243</v>
      </c>
      <c r="I9" s="2">
        <f t="shared" si="1"/>
        <v>27</v>
      </c>
      <c r="J9" s="1">
        <v>2</v>
      </c>
      <c r="K9" s="1">
        <v>7</v>
      </c>
      <c r="M9" s="2">
        <f t="shared" si="2"/>
        <v>-8.5555555555555571</v>
      </c>
      <c r="N9" s="12">
        <f t="shared" si="3"/>
        <v>0.22222222222222221</v>
      </c>
      <c r="Q9" s="8" t="s">
        <v>57</v>
      </c>
      <c r="R9" s="9">
        <f>CORREL(I3:I50,J3:J50)</f>
        <v>-0.43911375273164205</v>
      </c>
    </row>
    <row r="10" spans="1:18" x14ac:dyDescent="0.25">
      <c r="A10" s="3">
        <v>1972</v>
      </c>
      <c r="B10" t="s">
        <v>6</v>
      </c>
      <c r="C10" t="s">
        <v>45</v>
      </c>
      <c r="D10" t="s">
        <v>34</v>
      </c>
      <c r="E10" s="1">
        <v>351</v>
      </c>
      <c r="F10" s="2">
        <f t="shared" si="0"/>
        <v>31.90909090909091</v>
      </c>
      <c r="H10" s="1">
        <v>239</v>
      </c>
      <c r="I10" s="2">
        <f t="shared" si="1"/>
        <v>21.727272727272727</v>
      </c>
      <c r="J10" s="1">
        <v>8</v>
      </c>
      <c r="K10" s="1">
        <v>3</v>
      </c>
      <c r="M10" s="2">
        <f t="shared" si="2"/>
        <v>10.181818181818183</v>
      </c>
      <c r="N10" s="12">
        <f t="shared" si="3"/>
        <v>0.72727272727272729</v>
      </c>
      <c r="Q10" s="8"/>
      <c r="R10" s="9"/>
    </row>
    <row r="11" spans="1:18" x14ac:dyDescent="0.25">
      <c r="A11" s="3">
        <v>1973</v>
      </c>
      <c r="B11" t="s">
        <v>6</v>
      </c>
      <c r="C11" t="s">
        <v>67</v>
      </c>
      <c r="D11" t="s">
        <v>34</v>
      </c>
      <c r="E11" s="1">
        <v>470</v>
      </c>
      <c r="F11" s="2">
        <f t="shared" si="0"/>
        <v>42.727272727272727</v>
      </c>
      <c r="H11" s="1">
        <v>199</v>
      </c>
      <c r="I11" s="2">
        <f t="shared" si="1"/>
        <v>18.09090909090909</v>
      </c>
      <c r="J11" s="1">
        <v>9</v>
      </c>
      <c r="K11" s="1">
        <v>2</v>
      </c>
      <c r="M11" s="2">
        <f t="shared" si="2"/>
        <v>24.636363636363637</v>
      </c>
      <c r="N11" s="12">
        <f t="shared" si="3"/>
        <v>0.81818181818181823</v>
      </c>
      <c r="O11" s="1">
        <v>12</v>
      </c>
      <c r="Q11" s="8" t="s">
        <v>58</v>
      </c>
      <c r="R11" s="9">
        <f>CORREL(I3:I50,K3:K50)</f>
        <v>0.64347193631120547</v>
      </c>
    </row>
    <row r="12" spans="1:18" x14ac:dyDescent="0.25">
      <c r="A12" s="3">
        <v>1974</v>
      </c>
      <c r="B12" t="s">
        <v>7</v>
      </c>
      <c r="C12" t="s">
        <v>51</v>
      </c>
      <c r="D12" t="s">
        <v>55</v>
      </c>
      <c r="E12" s="1">
        <v>240</v>
      </c>
      <c r="F12" s="2">
        <f t="shared" si="0"/>
        <v>21.818181818181817</v>
      </c>
      <c r="H12" s="1">
        <v>174</v>
      </c>
      <c r="I12" s="2">
        <f t="shared" si="1"/>
        <v>15.818181818181818</v>
      </c>
      <c r="J12" s="1">
        <v>6</v>
      </c>
      <c r="K12" s="1">
        <v>3</v>
      </c>
      <c r="L12" s="1">
        <v>2</v>
      </c>
      <c r="M12" s="2">
        <f t="shared" si="2"/>
        <v>5.9999999999999982</v>
      </c>
      <c r="N12" s="12">
        <f t="shared" si="3"/>
        <v>0.63636363636363635</v>
      </c>
      <c r="Q12" s="8"/>
      <c r="R12" s="9"/>
    </row>
    <row r="13" spans="1:18" ht="15.75" thickBot="1" x14ac:dyDescent="0.3">
      <c r="A13" s="3">
        <v>1975</v>
      </c>
      <c r="B13" t="s">
        <v>7</v>
      </c>
      <c r="C13" t="s">
        <v>51</v>
      </c>
      <c r="D13" t="s">
        <v>55</v>
      </c>
      <c r="E13" s="1">
        <v>349</v>
      </c>
      <c r="F13" s="2">
        <f t="shared" si="0"/>
        <v>29.083333333333332</v>
      </c>
      <c r="H13" s="1">
        <v>243</v>
      </c>
      <c r="I13" s="2">
        <f t="shared" si="1"/>
        <v>20.25</v>
      </c>
      <c r="J13" s="1">
        <v>9</v>
      </c>
      <c r="K13" s="1">
        <v>2</v>
      </c>
      <c r="L13" s="1">
        <v>1</v>
      </c>
      <c r="M13" s="2">
        <f t="shared" si="2"/>
        <v>8.8333333333333321</v>
      </c>
      <c r="N13" s="12">
        <f t="shared" si="3"/>
        <v>0.79166666666666663</v>
      </c>
      <c r="O13" s="1">
        <v>5</v>
      </c>
      <c r="Q13" s="10" t="s">
        <v>61</v>
      </c>
      <c r="R13" s="11">
        <f>CORREL(M3:M50,N3:N50)</f>
        <v>0.88972541225484847</v>
      </c>
    </row>
    <row r="14" spans="1:18" x14ac:dyDescent="0.25">
      <c r="A14" s="3">
        <v>1976</v>
      </c>
      <c r="B14" t="s">
        <v>8</v>
      </c>
      <c r="C14" t="s">
        <v>53</v>
      </c>
      <c r="E14" s="1">
        <v>391</v>
      </c>
      <c r="F14" s="2">
        <f t="shared" si="0"/>
        <v>32.583333333333336</v>
      </c>
      <c r="H14" s="1">
        <v>173</v>
      </c>
      <c r="I14" s="2">
        <f t="shared" si="1"/>
        <v>14.416666666666666</v>
      </c>
      <c r="J14" s="1">
        <v>9</v>
      </c>
      <c r="K14" s="1">
        <v>2</v>
      </c>
      <c r="L14" s="1">
        <v>1</v>
      </c>
      <c r="M14" s="2">
        <f t="shared" si="2"/>
        <v>18.166666666666671</v>
      </c>
      <c r="N14" s="12">
        <f t="shared" si="3"/>
        <v>0.79166666666666663</v>
      </c>
      <c r="O14" s="1">
        <v>15</v>
      </c>
    </row>
    <row r="15" spans="1:18" x14ac:dyDescent="0.25">
      <c r="A15" s="3">
        <v>1977</v>
      </c>
      <c r="B15" t="s">
        <v>8</v>
      </c>
      <c r="C15" t="s">
        <v>53</v>
      </c>
      <c r="E15" s="1">
        <v>269</v>
      </c>
      <c r="F15" s="2">
        <f t="shared" si="0"/>
        <v>24.454545454545453</v>
      </c>
      <c r="G15" t="s">
        <v>52</v>
      </c>
      <c r="H15" s="1">
        <v>196</v>
      </c>
      <c r="I15" s="2">
        <f t="shared" si="1"/>
        <v>17.818181818181817</v>
      </c>
      <c r="J15" s="1">
        <v>7</v>
      </c>
      <c r="K15" s="1">
        <v>4</v>
      </c>
      <c r="M15" s="2">
        <f t="shared" si="2"/>
        <v>6.6363636363636367</v>
      </c>
      <c r="N15" s="12">
        <f t="shared" si="3"/>
        <v>0.63636363636363635</v>
      </c>
    </row>
    <row r="16" spans="1:18" x14ac:dyDescent="0.25">
      <c r="A16" s="3">
        <v>1978</v>
      </c>
      <c r="B16" t="s">
        <v>8</v>
      </c>
      <c r="C16" t="s">
        <v>53</v>
      </c>
      <c r="E16" s="1">
        <v>261</v>
      </c>
      <c r="F16" s="2">
        <f t="shared" si="0"/>
        <v>21.75</v>
      </c>
      <c r="G16" t="s">
        <v>52</v>
      </c>
      <c r="H16" s="1">
        <v>172</v>
      </c>
      <c r="I16" s="2">
        <f t="shared" si="1"/>
        <v>14.333333333333334</v>
      </c>
      <c r="J16" s="1">
        <v>8</v>
      </c>
      <c r="K16" s="1">
        <v>3</v>
      </c>
      <c r="L16" s="1">
        <v>1</v>
      </c>
      <c r="M16" s="2">
        <f t="shared" si="2"/>
        <v>7.4166666666666661</v>
      </c>
      <c r="N16" s="12">
        <f t="shared" si="3"/>
        <v>0.70833333333333337</v>
      </c>
      <c r="O16" s="1">
        <v>12</v>
      </c>
    </row>
    <row r="17" spans="1:15" x14ac:dyDescent="0.25">
      <c r="A17" s="3">
        <v>1979</v>
      </c>
      <c r="B17" t="s">
        <v>8</v>
      </c>
      <c r="C17" t="s">
        <v>48</v>
      </c>
      <c r="E17" s="1">
        <v>257</v>
      </c>
      <c r="F17" s="2">
        <f t="shared" si="0"/>
        <v>23.363636363636363</v>
      </c>
      <c r="G17" t="s">
        <v>52</v>
      </c>
      <c r="H17" s="1">
        <v>256</v>
      </c>
      <c r="I17" s="2">
        <f t="shared" si="1"/>
        <v>23.272727272727273</v>
      </c>
      <c r="J17" s="1">
        <v>5</v>
      </c>
      <c r="K17" s="1">
        <v>6</v>
      </c>
      <c r="M17" s="2">
        <f t="shared" si="2"/>
        <v>9.090909090908994E-2</v>
      </c>
      <c r="N17" s="12">
        <f t="shared" si="3"/>
        <v>0.45454545454545453</v>
      </c>
    </row>
    <row r="18" spans="1:15" x14ac:dyDescent="0.25">
      <c r="A18" s="3">
        <v>1980</v>
      </c>
      <c r="B18" t="s">
        <v>8</v>
      </c>
      <c r="C18" t="s">
        <v>48</v>
      </c>
      <c r="D18" t="s">
        <v>34</v>
      </c>
      <c r="E18" s="1">
        <v>306</v>
      </c>
      <c r="F18" s="2">
        <f t="shared" si="0"/>
        <v>27.818181818181817</v>
      </c>
      <c r="G18" t="s">
        <v>52</v>
      </c>
      <c r="H18" s="1">
        <v>135</v>
      </c>
      <c r="I18" s="2">
        <f t="shared" si="1"/>
        <v>12.272727272727273</v>
      </c>
      <c r="J18" s="1">
        <v>9</v>
      </c>
      <c r="K18" s="1">
        <v>2</v>
      </c>
      <c r="M18" s="2">
        <f t="shared" si="2"/>
        <v>15.545454545454543</v>
      </c>
      <c r="N18" s="12">
        <f t="shared" si="3"/>
        <v>0.81818181818181823</v>
      </c>
      <c r="O18" s="1">
        <v>14</v>
      </c>
    </row>
    <row r="19" spans="1:15" x14ac:dyDescent="0.25">
      <c r="A19" s="3">
        <v>1981</v>
      </c>
      <c r="B19" t="s">
        <v>8</v>
      </c>
      <c r="C19" t="s">
        <v>48</v>
      </c>
      <c r="D19" t="s">
        <v>34</v>
      </c>
      <c r="E19" s="1">
        <v>302</v>
      </c>
      <c r="F19" s="2">
        <f t="shared" si="0"/>
        <v>25.166666666666668</v>
      </c>
      <c r="G19" t="s">
        <v>52</v>
      </c>
      <c r="H19" s="1">
        <v>197</v>
      </c>
      <c r="I19" s="2">
        <f t="shared" si="1"/>
        <v>16.416666666666668</v>
      </c>
      <c r="J19" s="1">
        <v>7</v>
      </c>
      <c r="K19" s="1">
        <v>4</v>
      </c>
      <c r="L19" s="1">
        <v>1</v>
      </c>
      <c r="M19" s="2">
        <f t="shared" si="2"/>
        <v>8.75</v>
      </c>
      <c r="N19" s="12">
        <f t="shared" si="3"/>
        <v>0.625</v>
      </c>
    </row>
    <row r="20" spans="1:15" x14ac:dyDescent="0.25">
      <c r="A20" s="3">
        <v>1982</v>
      </c>
      <c r="B20" t="s">
        <v>8</v>
      </c>
      <c r="C20" t="s">
        <v>48</v>
      </c>
      <c r="D20" t="s">
        <v>34</v>
      </c>
      <c r="E20" s="1">
        <v>399</v>
      </c>
      <c r="F20" s="2">
        <f t="shared" si="0"/>
        <v>33.25</v>
      </c>
      <c r="G20" t="s">
        <v>38</v>
      </c>
      <c r="H20" s="1">
        <v>231</v>
      </c>
      <c r="I20" s="2">
        <f t="shared" si="1"/>
        <v>19.25</v>
      </c>
      <c r="J20" s="1">
        <v>10</v>
      </c>
      <c r="K20" s="1">
        <v>1</v>
      </c>
      <c r="L20" s="1">
        <v>1</v>
      </c>
      <c r="M20" s="2">
        <f t="shared" si="2"/>
        <v>14</v>
      </c>
      <c r="N20" s="12">
        <f t="shared" si="3"/>
        <v>0.875</v>
      </c>
      <c r="O20" s="1">
        <v>5</v>
      </c>
    </row>
    <row r="21" spans="1:15" x14ac:dyDescent="0.25">
      <c r="A21" s="3">
        <v>1983</v>
      </c>
      <c r="B21" t="s">
        <v>8</v>
      </c>
      <c r="C21" t="s">
        <v>47</v>
      </c>
      <c r="D21" t="s">
        <v>34</v>
      </c>
      <c r="E21" s="1">
        <v>309</v>
      </c>
      <c r="F21" s="2">
        <f t="shared" si="0"/>
        <v>25.75</v>
      </c>
      <c r="G21" t="s">
        <v>38</v>
      </c>
      <c r="H21" s="1">
        <v>265</v>
      </c>
      <c r="I21" s="2">
        <f t="shared" si="1"/>
        <v>22.083333333333332</v>
      </c>
      <c r="J21" s="1">
        <v>7</v>
      </c>
      <c r="K21" s="1">
        <v>4</v>
      </c>
      <c r="L21" s="1">
        <v>1</v>
      </c>
      <c r="M21" s="2">
        <f t="shared" si="2"/>
        <v>3.6666666666666679</v>
      </c>
      <c r="N21" s="12">
        <f t="shared" si="3"/>
        <v>0.625</v>
      </c>
      <c r="O21" s="1">
        <v>13</v>
      </c>
    </row>
    <row r="22" spans="1:15" x14ac:dyDescent="0.25">
      <c r="A22" s="3">
        <v>1984</v>
      </c>
      <c r="B22" t="s">
        <v>8</v>
      </c>
      <c r="C22" t="s">
        <v>46</v>
      </c>
      <c r="D22" t="s">
        <v>34</v>
      </c>
      <c r="E22" s="1">
        <v>275</v>
      </c>
      <c r="F22" s="2">
        <f t="shared" si="0"/>
        <v>22.916666666666668</v>
      </c>
      <c r="G22" t="s">
        <v>38</v>
      </c>
      <c r="H22" s="1">
        <v>248</v>
      </c>
      <c r="I22" s="2">
        <f t="shared" si="1"/>
        <v>20.666666666666668</v>
      </c>
      <c r="J22" s="1">
        <v>9</v>
      </c>
      <c r="K22" s="1">
        <v>3</v>
      </c>
      <c r="M22" s="2">
        <f t="shared" si="2"/>
        <v>2.25</v>
      </c>
      <c r="N22" s="12">
        <f t="shared" si="3"/>
        <v>0.75</v>
      </c>
      <c r="O22" s="1">
        <v>10</v>
      </c>
    </row>
    <row r="23" spans="1:15" x14ac:dyDescent="0.25">
      <c r="A23" s="3">
        <v>1985</v>
      </c>
      <c r="B23" t="s">
        <v>8</v>
      </c>
      <c r="C23" t="s">
        <v>49</v>
      </c>
      <c r="D23" t="s">
        <v>34</v>
      </c>
      <c r="E23" s="1">
        <v>363</v>
      </c>
      <c r="F23" s="2">
        <f t="shared" si="0"/>
        <v>30.25</v>
      </c>
      <c r="G23" t="s">
        <v>38</v>
      </c>
      <c r="H23" s="1">
        <v>214</v>
      </c>
      <c r="I23" s="2">
        <f t="shared" si="1"/>
        <v>17.833333333333332</v>
      </c>
      <c r="J23" s="1">
        <v>9</v>
      </c>
      <c r="K23" s="1">
        <v>2</v>
      </c>
      <c r="L23" s="1">
        <v>1</v>
      </c>
      <c r="M23" s="2">
        <f t="shared" si="2"/>
        <v>12.416666666666668</v>
      </c>
      <c r="N23" s="12">
        <f t="shared" si="3"/>
        <v>0.79166666666666663</v>
      </c>
      <c r="O23" s="1">
        <v>6</v>
      </c>
    </row>
    <row r="24" spans="1:15" x14ac:dyDescent="0.25">
      <c r="A24" s="3">
        <v>1986</v>
      </c>
      <c r="B24" t="s">
        <v>8</v>
      </c>
      <c r="C24" t="s">
        <v>50</v>
      </c>
      <c r="D24" t="s">
        <v>34</v>
      </c>
      <c r="E24" s="1">
        <v>385</v>
      </c>
      <c r="F24" s="2">
        <f t="shared" si="0"/>
        <v>32.083333333333336</v>
      </c>
      <c r="G24" t="s">
        <v>38</v>
      </c>
      <c r="H24" s="1">
        <v>222</v>
      </c>
      <c r="I24" s="2">
        <f t="shared" si="1"/>
        <v>18.5</v>
      </c>
      <c r="J24" s="1">
        <v>8</v>
      </c>
      <c r="K24" s="1">
        <v>3</v>
      </c>
      <c r="L24" s="1">
        <v>1</v>
      </c>
      <c r="M24" s="2">
        <f t="shared" si="2"/>
        <v>13.583333333333336</v>
      </c>
      <c r="N24" s="12">
        <f t="shared" si="3"/>
        <v>0.70833333333333337</v>
      </c>
      <c r="O24" s="1">
        <v>14</v>
      </c>
    </row>
    <row r="25" spans="1:15" x14ac:dyDescent="0.25">
      <c r="A25" s="3">
        <v>1987</v>
      </c>
      <c r="B25" t="s">
        <v>8</v>
      </c>
      <c r="C25" t="s">
        <v>25</v>
      </c>
      <c r="D25" t="s">
        <v>26</v>
      </c>
      <c r="E25" s="1">
        <v>426</v>
      </c>
      <c r="F25" s="2">
        <f t="shared" si="0"/>
        <v>35.5</v>
      </c>
      <c r="G25" t="s">
        <v>38</v>
      </c>
      <c r="H25" s="1">
        <v>195</v>
      </c>
      <c r="I25" s="2">
        <f t="shared" si="1"/>
        <v>16.25</v>
      </c>
      <c r="J25" s="1">
        <v>10</v>
      </c>
      <c r="K25" s="1">
        <v>2</v>
      </c>
      <c r="M25" s="2">
        <f t="shared" si="2"/>
        <v>19.25</v>
      </c>
      <c r="N25" s="12">
        <f t="shared" si="3"/>
        <v>0.83333333333333337</v>
      </c>
      <c r="O25" s="1">
        <v>11</v>
      </c>
    </row>
    <row r="26" spans="1:15" x14ac:dyDescent="0.25">
      <c r="A26" s="3">
        <v>1988</v>
      </c>
      <c r="B26" t="s">
        <v>8</v>
      </c>
      <c r="C26" t="s">
        <v>25</v>
      </c>
      <c r="D26" t="s">
        <v>26</v>
      </c>
      <c r="E26" s="1">
        <v>392</v>
      </c>
      <c r="F26" s="2">
        <f t="shared" si="0"/>
        <v>32.666666666666664</v>
      </c>
      <c r="G26" t="s">
        <v>38</v>
      </c>
      <c r="H26" s="1">
        <v>190</v>
      </c>
      <c r="I26" s="2">
        <f t="shared" si="1"/>
        <v>15.833333333333334</v>
      </c>
      <c r="J26" s="1">
        <v>10</v>
      </c>
      <c r="K26" s="1">
        <v>2</v>
      </c>
      <c r="M26" s="2">
        <f t="shared" si="2"/>
        <v>16.833333333333329</v>
      </c>
      <c r="N26" s="12">
        <f t="shared" si="3"/>
        <v>0.83333333333333337</v>
      </c>
      <c r="O26" s="1">
        <v>6</v>
      </c>
    </row>
    <row r="27" spans="1:15" x14ac:dyDescent="0.25">
      <c r="A27" s="3">
        <v>1989</v>
      </c>
      <c r="B27" t="s">
        <v>8</v>
      </c>
      <c r="C27" t="s">
        <v>41</v>
      </c>
      <c r="D27" t="s">
        <v>42</v>
      </c>
      <c r="E27" s="1">
        <v>209</v>
      </c>
      <c r="F27" s="2">
        <f t="shared" si="0"/>
        <v>17.416666666666668</v>
      </c>
      <c r="G27" t="s">
        <v>38</v>
      </c>
      <c r="H27" s="1">
        <v>246</v>
      </c>
      <c r="I27" s="2">
        <f t="shared" si="1"/>
        <v>20.5</v>
      </c>
      <c r="J27" s="1">
        <v>3</v>
      </c>
      <c r="K27" s="1">
        <v>7</v>
      </c>
      <c r="L27" s="1">
        <v>2</v>
      </c>
      <c r="M27" s="2">
        <f t="shared" si="2"/>
        <v>-3.0833333333333321</v>
      </c>
      <c r="N27" s="12">
        <f t="shared" si="3"/>
        <v>0.33333333333333331</v>
      </c>
    </row>
    <row r="28" spans="1:15" x14ac:dyDescent="0.25">
      <c r="A28" s="3">
        <v>1990</v>
      </c>
      <c r="B28" t="s">
        <v>8</v>
      </c>
      <c r="C28" t="s">
        <v>21</v>
      </c>
      <c r="D28" t="s">
        <v>34</v>
      </c>
      <c r="E28" s="1">
        <v>305</v>
      </c>
      <c r="F28" s="2">
        <f t="shared" si="0"/>
        <v>27.727272727272727</v>
      </c>
      <c r="G28" t="s">
        <v>38</v>
      </c>
      <c r="H28" s="1">
        <v>332</v>
      </c>
      <c r="I28" s="2">
        <f t="shared" si="1"/>
        <v>30.181818181818183</v>
      </c>
      <c r="J28" s="1">
        <v>5</v>
      </c>
      <c r="K28" s="1">
        <v>6</v>
      </c>
      <c r="M28" s="2">
        <f t="shared" si="2"/>
        <v>-2.4545454545454568</v>
      </c>
      <c r="N28" s="12">
        <f t="shared" si="3"/>
        <v>0.45454545454545453</v>
      </c>
    </row>
    <row r="29" spans="1:15" x14ac:dyDescent="0.25">
      <c r="A29" s="3">
        <v>1991</v>
      </c>
      <c r="B29" t="s">
        <v>8</v>
      </c>
      <c r="C29" t="s">
        <v>21</v>
      </c>
      <c r="D29" t="s">
        <v>34</v>
      </c>
      <c r="E29" s="1">
        <v>323</v>
      </c>
      <c r="F29" s="2">
        <f t="shared" si="0"/>
        <v>26.916666666666668</v>
      </c>
      <c r="G29" t="s">
        <v>38</v>
      </c>
      <c r="H29" s="1">
        <v>190</v>
      </c>
      <c r="I29" s="2">
        <f t="shared" si="1"/>
        <v>15.833333333333334</v>
      </c>
      <c r="J29" s="1">
        <v>9</v>
      </c>
      <c r="K29" s="1">
        <v>3</v>
      </c>
      <c r="M29" s="2">
        <f t="shared" si="2"/>
        <v>11.083333333333334</v>
      </c>
      <c r="N29" s="12">
        <f t="shared" si="3"/>
        <v>0.75</v>
      </c>
      <c r="O29" s="1">
        <v>18</v>
      </c>
    </row>
    <row r="30" spans="1:15" x14ac:dyDescent="0.25">
      <c r="A30" s="3">
        <v>1992</v>
      </c>
      <c r="B30" t="s">
        <v>8</v>
      </c>
      <c r="C30" t="s">
        <v>44</v>
      </c>
      <c r="D30" t="s">
        <v>34</v>
      </c>
      <c r="E30" s="1">
        <v>201</v>
      </c>
      <c r="F30" s="2">
        <f t="shared" si="0"/>
        <v>18.272727272727273</v>
      </c>
      <c r="G30" t="s">
        <v>38</v>
      </c>
      <c r="H30" s="1">
        <v>228</v>
      </c>
      <c r="I30" s="2">
        <f t="shared" si="1"/>
        <v>20.727272727272727</v>
      </c>
      <c r="J30" s="1">
        <v>6</v>
      </c>
      <c r="K30" s="1">
        <v>5</v>
      </c>
      <c r="M30" s="2">
        <f t="shared" si="2"/>
        <v>-2.4545454545454533</v>
      </c>
      <c r="N30" s="12">
        <f t="shared" si="3"/>
        <v>0.54545454545454541</v>
      </c>
    </row>
    <row r="31" spans="1:15" x14ac:dyDescent="0.25">
      <c r="A31" s="3">
        <v>1993</v>
      </c>
      <c r="B31" t="s">
        <v>8</v>
      </c>
      <c r="C31" t="s">
        <v>24</v>
      </c>
      <c r="D31" t="s">
        <v>34</v>
      </c>
      <c r="E31" s="1">
        <v>368</v>
      </c>
      <c r="F31" s="2">
        <f t="shared" si="0"/>
        <v>30.666666666666668</v>
      </c>
      <c r="G31" t="s">
        <v>38</v>
      </c>
      <c r="H31" s="1">
        <v>230</v>
      </c>
      <c r="I31" s="2">
        <f t="shared" si="1"/>
        <v>19.166666666666668</v>
      </c>
      <c r="J31" s="1">
        <v>8</v>
      </c>
      <c r="K31" s="1">
        <v>4</v>
      </c>
      <c r="M31" s="2">
        <f t="shared" si="2"/>
        <v>11.5</v>
      </c>
      <c r="N31" s="12">
        <f t="shared" si="3"/>
        <v>0.66666666666666663</v>
      </c>
      <c r="O31" s="1">
        <v>17</v>
      </c>
    </row>
    <row r="32" spans="1:15" x14ac:dyDescent="0.25">
      <c r="A32" s="3">
        <v>1994</v>
      </c>
      <c r="B32" t="s">
        <v>8</v>
      </c>
      <c r="C32" t="s">
        <v>24</v>
      </c>
      <c r="D32" t="s">
        <v>9</v>
      </c>
      <c r="E32" s="1">
        <v>239</v>
      </c>
      <c r="F32" s="2">
        <f t="shared" si="0"/>
        <v>21.727272727272727</v>
      </c>
      <c r="G32" t="s">
        <v>38</v>
      </c>
      <c r="H32" s="1">
        <v>295</v>
      </c>
      <c r="I32" s="2">
        <f t="shared" si="1"/>
        <v>26.818181818181817</v>
      </c>
      <c r="J32" s="1">
        <v>5</v>
      </c>
      <c r="K32" s="1">
        <v>6</v>
      </c>
      <c r="M32" s="2">
        <f t="shared" si="2"/>
        <v>-5.0909090909090899</v>
      </c>
      <c r="N32" s="12">
        <f t="shared" si="3"/>
        <v>0.45454545454545453</v>
      </c>
    </row>
    <row r="33" spans="1:15" x14ac:dyDescent="0.25">
      <c r="A33" s="3">
        <v>1995</v>
      </c>
      <c r="B33" t="s">
        <v>8</v>
      </c>
      <c r="C33" t="s">
        <v>43</v>
      </c>
      <c r="D33" t="s">
        <v>9</v>
      </c>
      <c r="E33" s="1">
        <v>338</v>
      </c>
      <c r="F33" s="2">
        <f t="shared" si="0"/>
        <v>28.166666666666668</v>
      </c>
      <c r="G33" t="s">
        <v>38</v>
      </c>
      <c r="H33" s="1">
        <v>300</v>
      </c>
      <c r="I33" s="2">
        <f t="shared" si="1"/>
        <v>25</v>
      </c>
      <c r="J33" s="1">
        <v>7</v>
      </c>
      <c r="K33" s="1">
        <v>5</v>
      </c>
      <c r="M33" s="2">
        <f t="shared" si="2"/>
        <v>3.1666666666666679</v>
      </c>
      <c r="N33" s="12">
        <f t="shared" si="3"/>
        <v>0.58333333333333337</v>
      </c>
    </row>
    <row r="34" spans="1:15" x14ac:dyDescent="0.25">
      <c r="A34" s="3">
        <v>1996</v>
      </c>
      <c r="B34" t="s">
        <v>9</v>
      </c>
      <c r="C34" t="s">
        <v>20</v>
      </c>
      <c r="D34" t="s">
        <v>36</v>
      </c>
      <c r="E34" s="1">
        <v>330</v>
      </c>
      <c r="F34" s="2">
        <f t="shared" si="0"/>
        <v>30</v>
      </c>
      <c r="G34" t="s">
        <v>31</v>
      </c>
      <c r="H34" s="1">
        <v>318</v>
      </c>
      <c r="I34" s="2">
        <f t="shared" si="1"/>
        <v>28.90909090909091</v>
      </c>
      <c r="J34" s="1">
        <v>5</v>
      </c>
      <c r="K34" s="1">
        <v>6</v>
      </c>
      <c r="M34" s="2">
        <f t="shared" si="2"/>
        <v>1.0909090909090899</v>
      </c>
      <c r="N34" s="12">
        <f t="shared" si="3"/>
        <v>0.45454545454545453</v>
      </c>
    </row>
    <row r="35" spans="1:15" x14ac:dyDescent="0.25">
      <c r="A35" s="3">
        <v>1997</v>
      </c>
      <c r="B35" t="s">
        <v>9</v>
      </c>
      <c r="C35" t="s">
        <v>20</v>
      </c>
      <c r="D35" t="s">
        <v>36</v>
      </c>
      <c r="E35" s="1">
        <v>477</v>
      </c>
      <c r="F35" s="2">
        <f t="shared" si="0"/>
        <v>39.75</v>
      </c>
      <c r="G35" t="s">
        <v>31</v>
      </c>
      <c r="H35" s="1">
        <v>247</v>
      </c>
      <c r="I35" s="2">
        <f t="shared" si="1"/>
        <v>20.583333333333332</v>
      </c>
      <c r="J35" s="1">
        <v>10</v>
      </c>
      <c r="K35" s="1">
        <v>2</v>
      </c>
      <c r="M35" s="2">
        <f t="shared" si="2"/>
        <v>19.166666666666668</v>
      </c>
      <c r="N35" s="12">
        <f t="shared" si="3"/>
        <v>0.83333333333333337</v>
      </c>
      <c r="O35" s="1">
        <v>5</v>
      </c>
    </row>
    <row r="36" spans="1:15" x14ac:dyDescent="0.25">
      <c r="A36" s="3">
        <v>1998</v>
      </c>
      <c r="B36" t="s">
        <v>9</v>
      </c>
      <c r="C36" t="s">
        <v>20</v>
      </c>
      <c r="D36" t="s">
        <v>36</v>
      </c>
      <c r="E36" s="1">
        <v>476</v>
      </c>
      <c r="F36" s="2">
        <f t="shared" si="0"/>
        <v>39.666666666666664</v>
      </c>
      <c r="G36" t="s">
        <v>32</v>
      </c>
      <c r="H36" s="1">
        <v>340</v>
      </c>
      <c r="I36" s="2">
        <f t="shared" si="1"/>
        <v>28.333333333333332</v>
      </c>
      <c r="J36" s="1">
        <v>10</v>
      </c>
      <c r="K36" s="1">
        <v>2</v>
      </c>
      <c r="M36" s="2">
        <f t="shared" si="2"/>
        <v>11.333333333333332</v>
      </c>
      <c r="N36" s="12">
        <f t="shared" si="3"/>
        <v>0.83333333333333337</v>
      </c>
      <c r="O36" s="1">
        <v>8</v>
      </c>
    </row>
    <row r="37" spans="1:15" x14ac:dyDescent="0.25">
      <c r="A37" s="3">
        <v>1999</v>
      </c>
      <c r="B37" t="s">
        <v>9</v>
      </c>
      <c r="C37" t="s">
        <v>39</v>
      </c>
      <c r="D37" t="s">
        <v>36</v>
      </c>
      <c r="E37" s="1">
        <v>230</v>
      </c>
      <c r="F37" s="2">
        <f t="shared" si="0"/>
        <v>20.90909090909091</v>
      </c>
      <c r="G37" t="s">
        <v>38</v>
      </c>
      <c r="H37" s="1">
        <v>311</v>
      </c>
      <c r="I37" s="2">
        <f t="shared" si="1"/>
        <v>28.272727272727273</v>
      </c>
      <c r="J37" s="1">
        <v>4</v>
      </c>
      <c r="K37" s="1">
        <v>7</v>
      </c>
      <c r="M37" s="2">
        <f t="shared" si="2"/>
        <v>-7.3636363636363633</v>
      </c>
      <c r="N37" s="12">
        <f t="shared" si="3"/>
        <v>0.36363636363636365</v>
      </c>
    </row>
    <row r="38" spans="1:15" x14ac:dyDescent="0.25">
      <c r="A38" s="3">
        <v>2000</v>
      </c>
      <c r="B38" t="s">
        <v>9</v>
      </c>
      <c r="C38" t="s">
        <v>39</v>
      </c>
      <c r="D38" t="s">
        <v>36</v>
      </c>
      <c r="E38" s="1">
        <v>353</v>
      </c>
      <c r="F38" s="2">
        <f t="shared" si="0"/>
        <v>29.416666666666668</v>
      </c>
      <c r="G38" t="s">
        <v>38</v>
      </c>
      <c r="H38" s="1">
        <v>368</v>
      </c>
      <c r="I38" s="2">
        <f t="shared" si="1"/>
        <v>30.666666666666668</v>
      </c>
      <c r="J38" s="1">
        <v>6</v>
      </c>
      <c r="K38" s="1">
        <v>6</v>
      </c>
      <c r="M38" s="2">
        <f t="shared" si="2"/>
        <v>-1.25</v>
      </c>
      <c r="N38" s="12">
        <f t="shared" si="3"/>
        <v>0.5</v>
      </c>
    </row>
    <row r="39" spans="1:15" x14ac:dyDescent="0.25">
      <c r="A39" s="3">
        <v>2001</v>
      </c>
      <c r="B39" t="s">
        <v>9</v>
      </c>
      <c r="C39" t="s">
        <v>39</v>
      </c>
      <c r="D39" t="s">
        <v>62</v>
      </c>
      <c r="E39" s="1">
        <v>317</v>
      </c>
      <c r="F39" s="2">
        <f t="shared" si="0"/>
        <v>28.818181818181817</v>
      </c>
      <c r="G39" t="s">
        <v>37</v>
      </c>
      <c r="H39" s="1">
        <v>225</v>
      </c>
      <c r="I39" s="2">
        <f t="shared" si="1"/>
        <v>20.454545454545453</v>
      </c>
      <c r="J39" s="1">
        <v>7</v>
      </c>
      <c r="K39" s="1">
        <v>4</v>
      </c>
      <c r="M39" s="2">
        <f t="shared" si="2"/>
        <v>8.3636363636363633</v>
      </c>
      <c r="N39" s="12">
        <f t="shared" si="3"/>
        <v>0.63636363636363635</v>
      </c>
    </row>
    <row r="40" spans="1:15" x14ac:dyDescent="0.25">
      <c r="A40" s="3">
        <v>2002</v>
      </c>
      <c r="B40" t="s">
        <v>9</v>
      </c>
      <c r="C40" t="s">
        <v>40</v>
      </c>
      <c r="D40" t="s">
        <v>62</v>
      </c>
      <c r="E40" s="1">
        <v>287</v>
      </c>
      <c r="F40" s="2">
        <f t="shared" si="0"/>
        <v>22.076923076923077</v>
      </c>
      <c r="G40" t="s">
        <v>37</v>
      </c>
      <c r="H40" s="1">
        <v>326</v>
      </c>
      <c r="I40" s="2">
        <f t="shared" si="1"/>
        <v>25.076923076923077</v>
      </c>
      <c r="J40" s="1">
        <v>8</v>
      </c>
      <c r="K40" s="1">
        <v>5</v>
      </c>
      <c r="M40" s="2">
        <f t="shared" si="2"/>
        <v>-3</v>
      </c>
      <c r="N40" s="12">
        <f t="shared" si="3"/>
        <v>0.61538461538461542</v>
      </c>
    </row>
    <row r="41" spans="1:15" x14ac:dyDescent="0.25">
      <c r="A41" s="3">
        <v>2003</v>
      </c>
      <c r="B41" t="s">
        <v>10</v>
      </c>
      <c r="C41" t="s">
        <v>22</v>
      </c>
      <c r="D41" t="s">
        <v>26</v>
      </c>
      <c r="E41" s="1">
        <v>248</v>
      </c>
      <c r="F41" s="2">
        <f t="shared" si="0"/>
        <v>19.076923076923077</v>
      </c>
      <c r="G41" t="s">
        <v>30</v>
      </c>
      <c r="H41" s="1">
        <v>305</v>
      </c>
      <c r="I41" s="2">
        <f t="shared" si="1"/>
        <v>23.46153846153846</v>
      </c>
      <c r="J41" s="1">
        <v>6</v>
      </c>
      <c r="K41" s="1">
        <v>7</v>
      </c>
      <c r="M41" s="2">
        <f t="shared" si="2"/>
        <v>-4.3846153846153832</v>
      </c>
      <c r="N41" s="12">
        <f t="shared" si="3"/>
        <v>0.46153846153846156</v>
      </c>
    </row>
    <row r="42" spans="1:15" x14ac:dyDescent="0.25">
      <c r="A42" s="3">
        <v>2004</v>
      </c>
      <c r="B42" t="s">
        <v>10</v>
      </c>
      <c r="C42" t="s">
        <v>22</v>
      </c>
      <c r="D42" t="s">
        <v>27</v>
      </c>
      <c r="E42" s="1">
        <v>361</v>
      </c>
      <c r="F42" s="2">
        <f t="shared" si="0"/>
        <v>30.083333333333332</v>
      </c>
      <c r="G42" t="s">
        <v>30</v>
      </c>
      <c r="H42" s="1">
        <v>309</v>
      </c>
      <c r="I42" s="2">
        <f t="shared" si="1"/>
        <v>25.75</v>
      </c>
      <c r="J42" s="1">
        <v>6</v>
      </c>
      <c r="K42" s="1">
        <v>6</v>
      </c>
      <c r="M42" s="2">
        <f t="shared" si="2"/>
        <v>4.3333333333333321</v>
      </c>
      <c r="N42" s="12">
        <f t="shared" si="3"/>
        <v>0.5</v>
      </c>
    </row>
    <row r="43" spans="1:15" x14ac:dyDescent="0.25">
      <c r="A43" s="3">
        <v>2005</v>
      </c>
      <c r="B43" t="s">
        <v>10</v>
      </c>
      <c r="C43" t="s">
        <v>22</v>
      </c>
      <c r="D43" t="s">
        <v>27</v>
      </c>
      <c r="E43" s="1">
        <v>469</v>
      </c>
      <c r="F43" s="2">
        <f t="shared" si="0"/>
        <v>39.083333333333336</v>
      </c>
      <c r="G43" t="s">
        <v>30</v>
      </c>
      <c r="H43" s="1">
        <v>410</v>
      </c>
      <c r="I43" s="2">
        <f t="shared" si="1"/>
        <v>34.166666666666664</v>
      </c>
      <c r="J43" s="1">
        <v>10</v>
      </c>
      <c r="K43" s="1">
        <v>2</v>
      </c>
      <c r="M43" s="2">
        <f t="shared" si="2"/>
        <v>4.9166666666666714</v>
      </c>
      <c r="N43" s="12">
        <f t="shared" si="3"/>
        <v>0.83333333333333337</v>
      </c>
      <c r="O43" s="1">
        <v>16</v>
      </c>
    </row>
    <row r="44" spans="1:15" x14ac:dyDescent="0.25">
      <c r="A44" s="3">
        <v>2006</v>
      </c>
      <c r="B44" t="s">
        <v>10</v>
      </c>
      <c r="C44" t="s">
        <v>23</v>
      </c>
      <c r="D44" t="s">
        <v>35</v>
      </c>
      <c r="E44" s="1">
        <v>299</v>
      </c>
      <c r="F44" s="2">
        <f t="shared" si="0"/>
        <v>23</v>
      </c>
      <c r="G44" t="s">
        <v>28</v>
      </c>
      <c r="H44" s="1">
        <v>259</v>
      </c>
      <c r="I44" s="2">
        <f t="shared" si="1"/>
        <v>19.923076923076923</v>
      </c>
      <c r="J44" s="1">
        <v>7</v>
      </c>
      <c r="K44" s="1">
        <v>6</v>
      </c>
      <c r="M44" s="2">
        <f t="shared" si="2"/>
        <v>3.0769230769230766</v>
      </c>
      <c r="N44" s="12">
        <f t="shared" si="3"/>
        <v>0.53846153846153844</v>
      </c>
    </row>
    <row r="45" spans="1:15" x14ac:dyDescent="0.25">
      <c r="A45" s="3">
        <v>2007</v>
      </c>
      <c r="B45" t="s">
        <v>10</v>
      </c>
      <c r="C45" t="s">
        <v>23</v>
      </c>
      <c r="D45" t="s">
        <v>13</v>
      </c>
      <c r="E45" s="1">
        <v>291</v>
      </c>
      <c r="F45" s="2">
        <f t="shared" si="0"/>
        <v>22.384615384615383</v>
      </c>
      <c r="G45" t="s">
        <v>28</v>
      </c>
      <c r="H45" s="1">
        <v>290</v>
      </c>
      <c r="I45" s="2">
        <f t="shared" si="1"/>
        <v>22.307692307692307</v>
      </c>
      <c r="J45" s="1">
        <v>6</v>
      </c>
      <c r="K45" s="1">
        <v>7</v>
      </c>
      <c r="M45" s="2">
        <f t="shared" si="2"/>
        <v>7.692307692307665E-2</v>
      </c>
      <c r="N45" s="12">
        <f t="shared" si="3"/>
        <v>0.46153846153846156</v>
      </c>
    </row>
    <row r="46" spans="1:15" x14ac:dyDescent="0.25">
      <c r="A46" s="3">
        <v>2008</v>
      </c>
      <c r="B46" t="s">
        <v>11</v>
      </c>
      <c r="C46" t="s">
        <v>18</v>
      </c>
      <c r="D46" t="s">
        <v>12</v>
      </c>
      <c r="E46" s="1">
        <v>212</v>
      </c>
      <c r="F46" s="2">
        <f t="shared" si="0"/>
        <v>17.666666666666668</v>
      </c>
      <c r="G46" t="s">
        <v>28</v>
      </c>
      <c r="H46" s="1">
        <v>348</v>
      </c>
      <c r="I46" s="2">
        <f t="shared" si="1"/>
        <v>29</v>
      </c>
      <c r="J46" s="1">
        <v>4</v>
      </c>
      <c r="K46" s="1">
        <v>8</v>
      </c>
      <c r="M46" s="2">
        <f t="shared" si="2"/>
        <v>-11.333333333333332</v>
      </c>
      <c r="N46" s="12">
        <f t="shared" si="3"/>
        <v>0.33333333333333331</v>
      </c>
    </row>
    <row r="47" spans="1:15" x14ac:dyDescent="0.25">
      <c r="A47" s="3">
        <v>2009</v>
      </c>
      <c r="B47" t="s">
        <v>11</v>
      </c>
      <c r="C47" t="s">
        <v>33</v>
      </c>
      <c r="D47" t="s">
        <v>12</v>
      </c>
      <c r="E47" s="1">
        <v>286</v>
      </c>
      <c r="F47" s="2">
        <f t="shared" si="0"/>
        <v>22</v>
      </c>
      <c r="G47" t="s">
        <v>29</v>
      </c>
      <c r="H47" s="1">
        <v>276</v>
      </c>
      <c r="I47" s="2">
        <f t="shared" si="1"/>
        <v>21.23076923076923</v>
      </c>
      <c r="J47" s="1">
        <v>7</v>
      </c>
      <c r="K47" s="1">
        <v>6</v>
      </c>
      <c r="M47" s="2">
        <f t="shared" si="2"/>
        <v>0.76923076923077005</v>
      </c>
      <c r="N47" s="12">
        <f t="shared" si="3"/>
        <v>0.53846153846153844</v>
      </c>
    </row>
    <row r="48" spans="1:15" x14ac:dyDescent="0.25">
      <c r="A48" s="3">
        <v>2010</v>
      </c>
      <c r="B48" t="s">
        <v>11</v>
      </c>
      <c r="C48" t="s">
        <v>19</v>
      </c>
      <c r="D48" t="s">
        <v>12</v>
      </c>
      <c r="E48" s="1">
        <f>22+31+34+42+7+13+21+17+7+34+14</f>
        <v>242</v>
      </c>
      <c r="F48" s="2">
        <f t="shared" si="0"/>
        <v>20.166666666666668</v>
      </c>
      <c r="G48" t="s">
        <v>29</v>
      </c>
      <c r="H48" s="1">
        <f>66+25+28+35+60+29+14+7+34+14</f>
        <v>312</v>
      </c>
      <c r="I48" s="2">
        <f t="shared" si="1"/>
        <v>26</v>
      </c>
      <c r="J48" s="1">
        <v>4</v>
      </c>
      <c r="K48" s="1">
        <v>8</v>
      </c>
      <c r="M48" s="2">
        <f t="shared" si="2"/>
        <v>-5.8333333333333321</v>
      </c>
      <c r="N48" s="12">
        <f t="shared" si="3"/>
        <v>0.33333333333333331</v>
      </c>
    </row>
    <row r="49" spans="1:15" x14ac:dyDescent="0.25">
      <c r="A49" s="3">
        <v>2011</v>
      </c>
      <c r="B49" t="s">
        <v>11</v>
      </c>
      <c r="C49" t="s">
        <v>33</v>
      </c>
      <c r="D49" t="s">
        <v>68</v>
      </c>
      <c r="E49" s="1">
        <v>323</v>
      </c>
      <c r="F49" s="2">
        <f t="shared" si="0"/>
        <v>23.071428571428573</v>
      </c>
      <c r="G49" t="s">
        <v>69</v>
      </c>
      <c r="H49" s="1">
        <v>439</v>
      </c>
      <c r="I49" s="2">
        <f t="shared" si="1"/>
        <v>31.357142857142858</v>
      </c>
      <c r="J49" s="1">
        <v>6</v>
      </c>
      <c r="K49" s="1">
        <v>8</v>
      </c>
      <c r="M49" s="2">
        <f t="shared" si="2"/>
        <v>-8.2857142857142847</v>
      </c>
      <c r="N49" s="12">
        <f t="shared" si="3"/>
        <v>0.42857142857142855</v>
      </c>
    </row>
    <row r="50" spans="1:15" x14ac:dyDescent="0.25">
      <c r="A50" s="3">
        <v>2012</v>
      </c>
      <c r="B50" t="s">
        <v>74</v>
      </c>
      <c r="C50" t="s">
        <v>75</v>
      </c>
      <c r="D50" t="s">
        <v>76</v>
      </c>
      <c r="E50" s="1">
        <v>456</v>
      </c>
      <c r="F50" s="2">
        <f t="shared" si="0"/>
        <v>35.07692307692308</v>
      </c>
      <c r="G50" t="s">
        <v>77</v>
      </c>
      <c r="H50" s="1">
        <v>337</v>
      </c>
      <c r="I50" s="2">
        <f t="shared" si="1"/>
        <v>25.923076923076923</v>
      </c>
      <c r="J50" s="1">
        <v>9</v>
      </c>
      <c r="K50" s="1">
        <v>4</v>
      </c>
      <c r="M50" s="2">
        <f t="shared" si="2"/>
        <v>9.1538461538461569</v>
      </c>
      <c r="N50" s="12">
        <f t="shared" si="3"/>
        <v>0.69230769230769229</v>
      </c>
      <c r="O50" s="1">
        <v>17</v>
      </c>
    </row>
    <row r="51" spans="1:15" x14ac:dyDescent="0.25">
      <c r="M51" s="2"/>
    </row>
    <row r="52" spans="1:15" x14ac:dyDescent="0.25">
      <c r="E52" s="1">
        <f>SUM(E46:E49)</f>
        <v>1063</v>
      </c>
      <c r="F52" s="1">
        <f>E52/50</f>
        <v>21.26</v>
      </c>
      <c r="H52" s="1">
        <f>SUM(H46:H49)</f>
        <v>1375</v>
      </c>
      <c r="I52" s="1">
        <f>H52/50</f>
        <v>27.5</v>
      </c>
      <c r="J52" s="1">
        <f>SUM(J46:J49)</f>
        <v>21</v>
      </c>
      <c r="K52" s="1">
        <f>SUM(K46:K49)</f>
        <v>30</v>
      </c>
      <c r="M52" s="2">
        <f t="shared" ref="M52" si="4">F52-I52</f>
        <v>-6.2399999999999984</v>
      </c>
      <c r="N52" s="12">
        <f t="shared" ref="N52" si="5">(J52+L52/2)/(J52+K52+L52)</f>
        <v>0.41176470588235292</v>
      </c>
    </row>
    <row r="57" spans="1:15" x14ac:dyDescent="0.25">
      <c r="B57" t="s">
        <v>82</v>
      </c>
      <c r="E57" s="1">
        <v>3198</v>
      </c>
      <c r="F57" s="2">
        <f t="shared" ref="F57:F61" si="6">E57/(J57+K57+L57)</f>
        <v>27.568965517241381</v>
      </c>
      <c r="H57" s="1">
        <v>2143</v>
      </c>
      <c r="I57" s="2">
        <f t="shared" ref="I57:I61" si="7">H57/(J57+K57+L57)</f>
        <v>18.474137931034484</v>
      </c>
      <c r="J57" s="1">
        <v>75</v>
      </c>
      <c r="K57" s="1">
        <v>35</v>
      </c>
      <c r="L57" s="1">
        <v>6</v>
      </c>
      <c r="M57" s="2">
        <f t="shared" ref="M57:M61" si="8">F57-I57</f>
        <v>9.0948275862068968</v>
      </c>
      <c r="N57" s="12">
        <f t="shared" ref="N57:N61" si="9">(J57+L57/2)/(J57+K57+L57)</f>
        <v>0.67241379310344829</v>
      </c>
    </row>
    <row r="58" spans="1:15" x14ac:dyDescent="0.25">
      <c r="B58" t="s">
        <v>78</v>
      </c>
      <c r="E58" s="1">
        <v>6318</v>
      </c>
      <c r="F58" s="2">
        <f t="shared" si="6"/>
        <v>27</v>
      </c>
      <c r="H58" s="1">
        <v>4515</v>
      </c>
      <c r="I58" s="2">
        <f t="shared" si="7"/>
        <v>19.294871794871796</v>
      </c>
      <c r="J58" s="1">
        <v>151</v>
      </c>
      <c r="K58" s="1">
        <v>74</v>
      </c>
      <c r="L58" s="1">
        <v>9</v>
      </c>
      <c r="M58" s="2">
        <f t="shared" si="8"/>
        <v>7.7051282051282044</v>
      </c>
      <c r="N58" s="12">
        <f t="shared" si="9"/>
        <v>0.6645299145299145</v>
      </c>
    </row>
    <row r="59" spans="1:15" x14ac:dyDescent="0.25">
      <c r="B59" t="s">
        <v>79</v>
      </c>
      <c r="E59" s="1">
        <v>2470</v>
      </c>
      <c r="F59" s="2">
        <f t="shared" si="6"/>
        <v>30.121951219512194</v>
      </c>
      <c r="H59" s="1">
        <v>2135</v>
      </c>
      <c r="I59" s="2">
        <f t="shared" si="7"/>
        <v>26.036585365853657</v>
      </c>
      <c r="J59" s="1">
        <v>50</v>
      </c>
      <c r="K59" s="1">
        <v>32</v>
      </c>
      <c r="M59" s="2">
        <f t="shared" si="8"/>
        <v>4.0853658536585371</v>
      </c>
      <c r="N59" s="12">
        <f t="shared" si="9"/>
        <v>0.6097560975609756</v>
      </c>
    </row>
    <row r="60" spans="1:15" x14ac:dyDescent="0.25">
      <c r="B60" t="s">
        <v>80</v>
      </c>
      <c r="E60" s="1">
        <v>1668</v>
      </c>
      <c r="F60" s="2">
        <f t="shared" si="6"/>
        <v>26.476190476190474</v>
      </c>
      <c r="H60" s="1">
        <v>1573</v>
      </c>
      <c r="I60" s="2">
        <f t="shared" si="7"/>
        <v>24.968253968253968</v>
      </c>
      <c r="J60" s="1">
        <v>35</v>
      </c>
      <c r="K60" s="1">
        <v>28</v>
      </c>
      <c r="M60" s="2">
        <f t="shared" si="8"/>
        <v>1.5079365079365061</v>
      </c>
      <c r="N60" s="12">
        <f t="shared" si="9"/>
        <v>0.55555555555555558</v>
      </c>
    </row>
    <row r="61" spans="1:15" x14ac:dyDescent="0.25">
      <c r="B61" t="s">
        <v>81</v>
      </c>
      <c r="E61" s="1">
        <v>1063</v>
      </c>
      <c r="F61" s="2">
        <f t="shared" si="6"/>
        <v>20.843137254901961</v>
      </c>
      <c r="H61" s="1">
        <v>1375</v>
      </c>
      <c r="I61" s="2">
        <f t="shared" si="7"/>
        <v>26.96078431372549</v>
      </c>
      <c r="J61" s="1">
        <v>21</v>
      </c>
      <c r="K61" s="1">
        <v>30</v>
      </c>
      <c r="M61" s="2">
        <f t="shared" si="8"/>
        <v>-6.117647058823529</v>
      </c>
      <c r="N61" s="12">
        <f t="shared" si="9"/>
        <v>0.41176470588235292</v>
      </c>
    </row>
  </sheetData>
  <autoFilter ref="B2:N49"/>
  <pageMargins left="0.7" right="0.7" top="0.75" bottom="0.75" header="0.3" footer="0.3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8" sqref="S8"/>
    </sheetView>
  </sheetViews>
  <sheetFormatPr defaultRowHeight="15" x14ac:dyDescent="0.25"/>
  <cols>
    <col min="9" max="9" width="24.42578125" customWidth="1"/>
    <col min="10" max="10" width="14.2851562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2011-10-17T22:36:55Z</cp:lastPrinted>
  <dcterms:created xsi:type="dcterms:W3CDTF">2011-10-14T14:45:03Z</dcterms:created>
  <dcterms:modified xsi:type="dcterms:W3CDTF">2012-12-06T21:31:29Z</dcterms:modified>
</cp:coreProperties>
</file>